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D:\USUARIOS\lfaguilart\Downloads\terminar\"/>
    </mc:Choice>
  </mc:AlternateContent>
  <xr:revisionPtr revIDLastSave="0" documentId="13_ncr:1_{786EC28C-29E6-4F8D-8A0D-0362AAB0A199}" xr6:coauthVersionLast="47" xr6:coauthVersionMax="47" xr10:uidLastSave="{00000000-0000-0000-0000-000000000000}"/>
  <workbookProtection workbookAlgorithmName="SHA-512" workbookHashValue="ambDp8NJTD+eyZYKnre2QAIKbXBnSUqZV3HfdaX4NXyaGgp8Nggqsgt2ZIj5IkxX5Vyo1AbLAuxOOmy+RERtxQ==" workbookSaltValue="iKT2ucuMUvJ++4+SdGL+jg==" workbookSpinCount="100000" lockStructure="1"/>
  <bookViews>
    <workbookView xWindow="-120" yWindow="-120" windowWidth="29040" windowHeight="15720" tabRatio="564" xr2:uid="{00000000-000D-0000-FFFF-FFFF00000000}"/>
  </bookViews>
  <sheets>
    <sheet name="1. Generalidades" sheetId="1" r:id="rId1"/>
    <sheet name="Listas Generalidades" sheetId="13" state="hidden" r:id="rId2"/>
    <sheet name="2. Verificación" sheetId="3" r:id="rId3"/>
    <sheet name="Listas Verificación" sheetId="10" state="hidden" r:id="rId4"/>
  </sheets>
  <definedNames>
    <definedName name="_xlnm._FilterDatabase" localSheetId="2" hidden="1">'2. Verificación'!$C$11:$Y$26</definedName>
    <definedName name="acceso">#REF!</definedName>
    <definedName name="acceso1">#REF!</definedName>
    <definedName name="actividad">#REF!</definedName>
    <definedName name="actividad_turística">#REF!</definedName>
    <definedName name="actividades">#REF!</definedName>
    <definedName name="agua">#REF!</definedName>
    <definedName name="año">#REF!</definedName>
    <definedName name="años">'Listas Generalidades'!$K$3:$K$133</definedName>
    <definedName name="área">#REF!</definedName>
    <definedName name="_xlnm.Print_Area" localSheetId="0">'1. Generalidades'!$B$1:$W$34</definedName>
    <definedName name="_xlnm.Print_Area" localSheetId="2">'2. Verificación'!$A$1:$Z$97</definedName>
    <definedName name="AUTORIDAD">#REF!</definedName>
    <definedName name="bien">#REF!</definedName>
    <definedName name="canal">#REF!</definedName>
    <definedName name="canales">#REF!</definedName>
    <definedName name="canvas">#REF!</definedName>
    <definedName name="certificación">#REF!</definedName>
    <definedName name="certificaciones">#REF!</definedName>
    <definedName name="CIAP1.1.1">'Listas Verificación'!$A$4:$A$8</definedName>
    <definedName name="CIAP1.1.3">Table7[2.1.3]</definedName>
    <definedName name="CIAP1.2.1">Tabla3[2.1.13]</definedName>
    <definedName name="CIAP1.2.2">Tabla4[Columna1]</definedName>
    <definedName name="CIAP1.3.1">Tabla9[Columna1]</definedName>
    <definedName name="CIAP1.3.2">Tabla10[Columna1]</definedName>
    <definedName name="CIAP1.3.3">Tabla11[Columna1]</definedName>
    <definedName name="CIAP1.3.4">Tabla12[Columna1]</definedName>
    <definedName name="CIAP1.3.5">Tabla13[Columna1]</definedName>
    <definedName name="CIAP1.4.1">#REF!</definedName>
    <definedName name="CIAP2.1.1">#REF!</definedName>
    <definedName name="CIAP2.1.2">#REF!</definedName>
    <definedName name="CIAP2.2.1">#REF!</definedName>
    <definedName name="CIAP2.2.2">#REF!</definedName>
    <definedName name="CIAP2.2.3">#REF!</definedName>
    <definedName name="CIAP2.2.4">#REF!</definedName>
    <definedName name="CIAP2.2.5">#REF!</definedName>
    <definedName name="CIAP2.2.6">#REF!</definedName>
    <definedName name="CIAP2.3.1">#REF!</definedName>
    <definedName name="CIAP2.4.1">#REF!</definedName>
    <definedName name="CIAP2.5.1">#REF!</definedName>
    <definedName name="CIAP3.1.1">#REF!</definedName>
    <definedName name="CIAP3.2.1">#REF!</definedName>
    <definedName name="CICLO">#REF!</definedName>
    <definedName name="clasificación">#REF!</definedName>
    <definedName name="competidore">#REF!</definedName>
    <definedName name="competidores">#REF!</definedName>
    <definedName name="compras">#REF!</definedName>
    <definedName name="comprasx">#REF!</definedName>
    <definedName name="comunidad">#REF!</definedName>
    <definedName name="concesión">#REF!</definedName>
    <definedName name="conoce">#REF!</definedName>
    <definedName name="contabilidad">#REF!</definedName>
    <definedName name="contratación">#REF!</definedName>
    <definedName name="cumple">#REF!</definedName>
    <definedName name="día">#REF!</definedName>
    <definedName name="documento">#REF!</definedName>
    <definedName name="educ">#REF!</definedName>
    <definedName name="empaques">#REF!</definedName>
    <definedName name="empleo">#REF!</definedName>
    <definedName name="empresa">#REF!</definedName>
    <definedName name="energía">#REF!</definedName>
    <definedName name="estrategias_mercadeo">#REF!</definedName>
    <definedName name="etapa">#REF!</definedName>
    <definedName name="ferias">#REF!</definedName>
    <definedName name="ficha">#REF!</definedName>
    <definedName name="forma">#REF!</definedName>
    <definedName name="forma_pago">#REF!</definedName>
    <definedName name="formalización">#REF!</definedName>
    <definedName name="genero">#REF!</definedName>
    <definedName name="insumo">#REF!</definedName>
    <definedName name="insumos">#REF!</definedName>
    <definedName name="jurídica">#REF!</definedName>
    <definedName name="marca">#REF!</definedName>
    <definedName name="marco">#REF!</definedName>
    <definedName name="mecanismo">#REF!</definedName>
    <definedName name="mecanismo_comercial">#REF!</definedName>
    <definedName name="mecanismos">#REF!</definedName>
    <definedName name="medición">#REF!</definedName>
    <definedName name="medio">#REF!</definedName>
    <definedName name="mercado">#REF!</definedName>
    <definedName name="mes">#REF!</definedName>
    <definedName name="municipio">#REF!</definedName>
    <definedName name="NA">#REF!</definedName>
    <definedName name="No">#REF!</definedName>
    <definedName name="origen">#REF!</definedName>
    <definedName name="pagos">#REF!</definedName>
    <definedName name="permiso">#REF!</definedName>
    <definedName name="permisos">#REF!</definedName>
    <definedName name="Perro">#REF!</definedName>
    <definedName name="persona">#REF!</definedName>
    <definedName name="PGIRS">#REF!</definedName>
    <definedName name="PQR">#REF!</definedName>
    <definedName name="pregunta">#REF!</definedName>
    <definedName name="preguntados">#REF!</definedName>
    <definedName name="premios">#REF!</definedName>
    <definedName name="producto">#REF!</definedName>
    <definedName name="promoción">#REF!</definedName>
    <definedName name="Punt1.1.1">'Listas Verificación'!$A$4:$B$7</definedName>
    <definedName name="Punt1.1.2">'Listas Verificación'!$C$4:$D$7</definedName>
    <definedName name="Punt1.1.3">'Listas Verificación'!$E$4:$F$13</definedName>
    <definedName name="Punt1.2.1">'Listas Verificación'!$Y$4:$Z$6</definedName>
    <definedName name="Punt1.2.2">'Listas Verificación'!$AC$3:$AD$6</definedName>
    <definedName name="Punt1.3.1">'Listas Verificación'!$AE$3:$AF$6</definedName>
    <definedName name="Punt1.3.2">'Listas Verificación'!$AG$3:$AH$12</definedName>
    <definedName name="Punt1.3.3">'Listas Verificación'!$AI$3:$AJ$6</definedName>
    <definedName name="Punt1.3.4">'Listas Verificación'!$AK$3:$AL$6</definedName>
    <definedName name="Punt1.3.5">'Listas Verificación'!$AN$3:$AO$6</definedName>
    <definedName name="Punt1.4.1">'Listas Verificación'!#REF!</definedName>
    <definedName name="Punt2.1.1">'Listas Verificación'!#REF!</definedName>
    <definedName name="Punt2.1.2">'Listas Verificación'!#REF!</definedName>
    <definedName name="Punt2.2.1">'Listas Verificación'!#REF!</definedName>
    <definedName name="Punt2.2.2">'Listas Verificación'!#REF!</definedName>
    <definedName name="Punt2.2.3">'Listas Verificación'!#REF!</definedName>
    <definedName name="Punt2.2.4">'Listas Verificación'!#REF!</definedName>
    <definedName name="Punt2.2.5">'Listas Verificación'!#REF!</definedName>
    <definedName name="Punt2.2.6">'Listas Verificación'!#REF!</definedName>
    <definedName name="Punt2.3.1">'Listas Verificación'!#REF!</definedName>
    <definedName name="Punt2.4.1">'Listas Verificación'!#REF!</definedName>
    <definedName name="Punt2.5.1">'Listas Verificación'!#REF!</definedName>
    <definedName name="Punt3.1.1">'Listas Verificación'!#REF!</definedName>
    <definedName name="Punt3.2.1">'Listas Verificación'!#REF!</definedName>
    <definedName name="regimen">#REF!</definedName>
    <definedName name="residuos">#REF!</definedName>
    <definedName name="respo">#REF!</definedName>
    <definedName name="salario">#REF!</definedName>
    <definedName name="satisfacción">#REF!</definedName>
    <definedName name="SSST">#REF!</definedName>
    <definedName name="subsector">#REF!</definedName>
    <definedName name="subsectores">#REF!</definedName>
    <definedName name="tamaño">#REF!</definedName>
    <definedName name="tenencia">#REF!</definedName>
    <definedName name="tipo_Doc">'Listas Generalidades'!$E$3:$E$5</definedName>
    <definedName name="tipo_empresa">#REF!</definedName>
    <definedName name="turismo_naturaleza">#REF!</definedName>
    <definedName name="unidad">#REF!</definedName>
    <definedName name="unidades">#REF!</definedName>
    <definedName name="vertimientos">#REF!</definedName>
    <definedName name="visión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1" l="1"/>
  <c r="O31" i="1"/>
  <c r="R31" i="1" s="1"/>
  <c r="U31" i="1" s="1"/>
  <c r="L25" i="1" l="1"/>
  <c r="I25" i="1"/>
  <c r="W35" i="3" l="1"/>
  <c r="W42" i="3"/>
  <c r="W43" i="3"/>
  <c r="W44" i="3"/>
  <c r="W52" i="3"/>
  <c r="W54" i="3"/>
  <c r="W41" i="3"/>
  <c r="W40" i="3"/>
  <c r="W50" i="3"/>
  <c r="W51" i="3"/>
  <c r="W53" i="3"/>
  <c r="W55" i="3"/>
  <c r="W39" i="3"/>
  <c r="W56" i="3"/>
  <c r="W38" i="3"/>
  <c r="W37" i="3"/>
  <c r="W36" i="3"/>
  <c r="W57" i="3"/>
  <c r="W63" i="3"/>
  <c r="W64" i="3"/>
  <c r="W34" i="3"/>
  <c r="W65" i="3"/>
  <c r="W66" i="3"/>
  <c r="W33" i="3"/>
  <c r="W67" i="3"/>
  <c r="W68" i="3"/>
  <c r="W69" i="3"/>
  <c r="W32" i="3"/>
  <c r="W70" i="3"/>
  <c r="W76" i="3"/>
  <c r="W77" i="3"/>
  <c r="W78" i="3"/>
  <c r="W79" i="3"/>
  <c r="W26" i="3"/>
  <c r="W80" i="3"/>
  <c r="W25" i="3"/>
  <c r="W24" i="3"/>
  <c r="W23" i="3"/>
  <c r="W81" i="3"/>
  <c r="W82" i="3"/>
  <c r="W22" i="3"/>
  <c r="W21" i="3"/>
  <c r="W20" i="3"/>
  <c r="W83" i="3"/>
  <c r="W19" i="3"/>
  <c r="W18" i="3"/>
  <c r="W17" i="3"/>
  <c r="W16" i="3"/>
  <c r="W15" i="3"/>
  <c r="W14" i="3"/>
  <c r="I94" i="3" l="1"/>
  <c r="I93" i="3"/>
  <c r="I92" i="3"/>
  <c r="I91" i="3"/>
  <c r="I90" i="3"/>
  <c r="H13" i="1"/>
  <c r="Y15" i="1"/>
  <c r="Z15" i="1" s="1"/>
  <c r="L11" i="1" s="1"/>
  <c r="S9" i="1"/>
  <c r="O15" i="1"/>
  <c r="M15" i="1"/>
  <c r="K15" i="1"/>
  <c r="H15" i="1"/>
  <c r="AM92" i="3"/>
  <c r="AM90" i="3"/>
  <c r="AN90" i="3"/>
  <c r="AN92" i="3"/>
  <c r="C96" i="3" l="1"/>
  <c r="R96" i="3" s="1"/>
  <c r="M13" i="1"/>
</calcChain>
</file>

<file path=xl/sharedStrings.xml><?xml version="1.0" encoding="utf-8"?>
<sst xmlns="http://schemas.openxmlformats.org/spreadsheetml/2006/main" count="4101" uniqueCount="1672">
  <si>
    <t xml:space="preserve">MINISTERIO DE AMBIENTE 
Y DESARROLLO SOSTENIBLE </t>
  </si>
  <si>
    <t>1.1 Generalidades del la empresa o negocio</t>
  </si>
  <si>
    <t>1.1.1</t>
  </si>
  <si>
    <t>Nombre del negocio / Razón social</t>
  </si>
  <si>
    <t>1.1.2</t>
  </si>
  <si>
    <t>Tipo de persona</t>
  </si>
  <si>
    <t>1.1.3</t>
  </si>
  <si>
    <t>Tipo de empresa</t>
  </si>
  <si>
    <t>l. Otra</t>
  </si>
  <si>
    <t>1.1.4</t>
  </si>
  <si>
    <t>Número de NIT</t>
  </si>
  <si>
    <t>DV</t>
  </si>
  <si>
    <t>1.1.5</t>
  </si>
  <si>
    <t>Actividad económica según el CIIU</t>
  </si>
  <si>
    <t>Principal</t>
  </si>
  <si>
    <t>1.1.6</t>
  </si>
  <si>
    <t>¿Grupo étnico o campesino?</t>
  </si>
  <si>
    <t>Secundario</t>
  </si>
  <si>
    <t>1.1.7</t>
  </si>
  <si>
    <t>Registro Único Tributario RUT</t>
  </si>
  <si>
    <t>1.1.8</t>
  </si>
  <si>
    <t>Cámara de comercio</t>
  </si>
  <si>
    <t>1.1.9</t>
  </si>
  <si>
    <t>Nombre jurídico del representante legal</t>
  </si>
  <si>
    <t>1.1.10</t>
  </si>
  <si>
    <t>Tipo de identificación</t>
  </si>
  <si>
    <t>Visa de trabajo</t>
  </si>
  <si>
    <t>No. de documento</t>
  </si>
  <si>
    <t>1.1.11</t>
  </si>
  <si>
    <t>Nombre identitario del representante legal</t>
  </si>
  <si>
    <t>1.1.12</t>
  </si>
  <si>
    <t>Nombre del contacto</t>
  </si>
  <si>
    <t>1.1.13</t>
  </si>
  <si>
    <t>Teléfono celular del contacto</t>
  </si>
  <si>
    <t>1.1.14</t>
  </si>
  <si>
    <t>Ubicación del negocio - Municipio</t>
  </si>
  <si>
    <t>1.1.15</t>
  </si>
  <si>
    <t>Correo electrónico de contacto</t>
  </si>
  <si>
    <t>1.1.16</t>
  </si>
  <si>
    <t>Valor de la ultima declaración de renta presentada</t>
  </si>
  <si>
    <t>1.1.17</t>
  </si>
  <si>
    <t>Ingresos UVT de la vigencia anterior (&gt;20.000)</t>
  </si>
  <si>
    <t>1.1.18</t>
  </si>
  <si>
    <t xml:space="preserve">Tamaño de la empresa 
(Decreto 957 de 2019)	</t>
  </si>
  <si>
    <t>Número de NV a apoyar</t>
  </si>
  <si>
    <t>1.1.19</t>
  </si>
  <si>
    <t>Número de empleados</t>
  </si>
  <si>
    <t>1.1.20</t>
  </si>
  <si>
    <t>¿Cuál es el rol de la empresa dentro de su(s) cadena(s) de valor?</t>
  </si>
  <si>
    <t>1.1 Información de la empresa o negocio</t>
  </si>
  <si>
    <t>1.2 Descripción del bien o servicio</t>
  </si>
  <si>
    <t>Impacto Ambiental Positivo</t>
  </si>
  <si>
    <t>Documentos</t>
  </si>
  <si>
    <t>Años</t>
  </si>
  <si>
    <t>Grupo etnico</t>
  </si>
  <si>
    <t>Tipo de comunidad</t>
  </si>
  <si>
    <t>Rol de la empresa en la cadena de valor</t>
  </si>
  <si>
    <t>Factor de ponderación</t>
  </si>
  <si>
    <t>1.2.1</t>
  </si>
  <si>
    <t>1.2.4</t>
  </si>
  <si>
    <t>1.3.2</t>
  </si>
  <si>
    <t>1.3.3</t>
  </si>
  <si>
    <t>1.3.4</t>
  </si>
  <si>
    <t>1.3.5</t>
  </si>
  <si>
    <t>1.3.6</t>
  </si>
  <si>
    <t>1.3.7</t>
  </si>
  <si>
    <t>1.3.8</t>
  </si>
  <si>
    <t>1.4.2</t>
  </si>
  <si>
    <t>1.5</t>
  </si>
  <si>
    <t>Menos de 1 año</t>
  </si>
  <si>
    <t>Factor</t>
  </si>
  <si>
    <t>a. Natural</t>
  </si>
  <si>
    <t>a. Persona Natural Comerciante</t>
  </si>
  <si>
    <t>a. Si</t>
  </si>
  <si>
    <t>CC: Cédula ciudadanía</t>
  </si>
  <si>
    <t>Abejorral</t>
  </si>
  <si>
    <t>Antioquia</t>
  </si>
  <si>
    <t>CORNARE</t>
  </si>
  <si>
    <t>a. Bien</t>
  </si>
  <si>
    <t>a. Zona rural</t>
  </si>
  <si>
    <t>Entre 1 a 5 años</t>
  </si>
  <si>
    <t>Si</t>
  </si>
  <si>
    <t>a. Indígena</t>
  </si>
  <si>
    <t>a. Productor(a) de bienes o servicios</t>
  </si>
  <si>
    <t>Microempresa</t>
  </si>
  <si>
    <t>b. Jurídica</t>
  </si>
  <si>
    <t>b. Empresa Unipersonal</t>
  </si>
  <si>
    <t>b. No</t>
  </si>
  <si>
    <t>CE: Cédula extranjería</t>
  </si>
  <si>
    <t>Abrego</t>
  </si>
  <si>
    <t>Norte de Santander</t>
  </si>
  <si>
    <t>CORPONOR</t>
  </si>
  <si>
    <t>b.Servicio</t>
  </si>
  <si>
    <t>b. Zona urbana</t>
  </si>
  <si>
    <t>Mas de 5 años</t>
  </si>
  <si>
    <t>No</t>
  </si>
  <si>
    <t>b. Rrom gitano</t>
  </si>
  <si>
    <t>b. Transformador(a) / Procesador(a)</t>
  </si>
  <si>
    <t>Pequeña empresa</t>
  </si>
  <si>
    <t>PA: Pasaporte</t>
  </si>
  <si>
    <t>Abriaquí</t>
  </si>
  <si>
    <t>CORPOURABÁ</t>
  </si>
  <si>
    <t>c. No aplica</t>
  </si>
  <si>
    <t>c. Zona de expanción</t>
  </si>
  <si>
    <t>c. Raizal</t>
  </si>
  <si>
    <t>c. Comercializador(a) / Distribuidor(a)</t>
  </si>
  <si>
    <t>Mediana empresa</t>
  </si>
  <si>
    <t>Acacias</t>
  </si>
  <si>
    <t>Meta</t>
  </si>
  <si>
    <t>CORMACARENA</t>
  </si>
  <si>
    <t>d. Palenquero</t>
  </si>
  <si>
    <t>d. Comprador(a) ancla / Demanda estructurante</t>
  </si>
  <si>
    <t>Gran empresa</t>
  </si>
  <si>
    <t>Acandí</t>
  </si>
  <si>
    <t>Chocó</t>
  </si>
  <si>
    <t>CODECHOCÓ</t>
  </si>
  <si>
    <t>e. Comunidades negras</t>
  </si>
  <si>
    <t>e. Integrador(a) de cadena de valor</t>
  </si>
  <si>
    <t>Acevedo</t>
  </si>
  <si>
    <t>Huila</t>
  </si>
  <si>
    <t>CAM</t>
  </si>
  <si>
    <t>f. Campesino</t>
  </si>
  <si>
    <t>f. Prestador(a) de servicios especializados</t>
  </si>
  <si>
    <t>Achí</t>
  </si>
  <si>
    <t>Bolívar</t>
  </si>
  <si>
    <t>CSB</t>
  </si>
  <si>
    <t>g. Otro</t>
  </si>
  <si>
    <t>g. Desarrollador(a) de proyectos</t>
  </si>
  <si>
    <t>Agrado</t>
  </si>
  <si>
    <t>h. Financiador(a) / Inversionista</t>
  </si>
  <si>
    <t>Agua de Dios</t>
  </si>
  <si>
    <t>Cundinamarca</t>
  </si>
  <si>
    <t>CAR</t>
  </si>
  <si>
    <t>i. Otro (especifique)</t>
  </si>
  <si>
    <t>Aguachica</t>
  </si>
  <si>
    <t>Cesar</t>
  </si>
  <si>
    <t>CORPOCESAR</t>
  </si>
  <si>
    <t>Aguada</t>
  </si>
  <si>
    <t>Santander</t>
  </si>
  <si>
    <t>CAS</t>
  </si>
  <si>
    <t>Aguadas</t>
  </si>
  <si>
    <t>Caldas</t>
  </si>
  <si>
    <t>CORPOCALDAS</t>
  </si>
  <si>
    <t>Aguazul</t>
  </si>
  <si>
    <t>Casanare</t>
  </si>
  <si>
    <t>CORPORINOQUIA</t>
  </si>
  <si>
    <t>Agustín Codazzi</t>
  </si>
  <si>
    <t>Aipe</t>
  </si>
  <si>
    <t>Albán - Cun</t>
  </si>
  <si>
    <t>Albán - Nar</t>
  </si>
  <si>
    <t>Nariño</t>
  </si>
  <si>
    <t>CORPONARIÑO</t>
  </si>
  <si>
    <t>Albania - Caq</t>
  </si>
  <si>
    <t>Caquetá</t>
  </si>
  <si>
    <t>CORPOAMAZONIA</t>
  </si>
  <si>
    <t>Albania - Gua</t>
  </si>
  <si>
    <t>La Guajira</t>
  </si>
  <si>
    <t>CORPOGUAJIRA</t>
  </si>
  <si>
    <t>Albania - Sant</t>
  </si>
  <si>
    <t>Alcalá</t>
  </si>
  <si>
    <t>Valle del Cauca</t>
  </si>
  <si>
    <t>CVC</t>
  </si>
  <si>
    <t>Aldana</t>
  </si>
  <si>
    <t>Alejandría</t>
  </si>
  <si>
    <t>Algarrobo</t>
  </si>
  <si>
    <t>Magdalena</t>
  </si>
  <si>
    <t>CORPAMAG</t>
  </si>
  <si>
    <t>Algeciras</t>
  </si>
  <si>
    <t>Almaguer</t>
  </si>
  <si>
    <t>Cauca</t>
  </si>
  <si>
    <t>CRC</t>
  </si>
  <si>
    <t>Almeida</t>
  </si>
  <si>
    <t>Boyacá</t>
  </si>
  <si>
    <t>CORPOCHIVOR</t>
  </si>
  <si>
    <t>Alpujarra</t>
  </si>
  <si>
    <t>Tolima</t>
  </si>
  <si>
    <t>CORTOLIMA</t>
  </si>
  <si>
    <t>Altamira</t>
  </si>
  <si>
    <t>Alto Baudo</t>
  </si>
  <si>
    <t>Altos del Rosario</t>
  </si>
  <si>
    <t>Alvarado</t>
  </si>
  <si>
    <t>Amagá</t>
  </si>
  <si>
    <t>CORANTIOQUIA</t>
  </si>
  <si>
    <t>Amalfi</t>
  </si>
  <si>
    <t>Ambalema</t>
  </si>
  <si>
    <t>Anapoima</t>
  </si>
  <si>
    <t>Ancuyá</t>
  </si>
  <si>
    <t>Andalucía</t>
  </si>
  <si>
    <t>Andes</t>
  </si>
  <si>
    <t>Angelópolis</t>
  </si>
  <si>
    <t>Angostura</t>
  </si>
  <si>
    <t>Anolaima</t>
  </si>
  <si>
    <t>Anorí</t>
  </si>
  <si>
    <t>Anserma</t>
  </si>
  <si>
    <t>Ansermanuevo</t>
  </si>
  <si>
    <t>Anza</t>
  </si>
  <si>
    <t>Anzoátegui</t>
  </si>
  <si>
    <t>Apartadó</t>
  </si>
  <si>
    <t>Apía</t>
  </si>
  <si>
    <t>Risaralda</t>
  </si>
  <si>
    <t>CARDER</t>
  </si>
  <si>
    <t>Apulo</t>
  </si>
  <si>
    <t>Aquitania</t>
  </si>
  <si>
    <t>CORPOBOYACÁ</t>
  </si>
  <si>
    <t>Aracataca</t>
  </si>
  <si>
    <t>Aranzazu</t>
  </si>
  <si>
    <t>Aratoca</t>
  </si>
  <si>
    <t>Arauca</t>
  </si>
  <si>
    <t>Arauquita</t>
  </si>
  <si>
    <t>Arbeláez</t>
  </si>
  <si>
    <t>Arboleda</t>
  </si>
  <si>
    <t>Arboledas</t>
  </si>
  <si>
    <t>Arboletes</t>
  </si>
  <si>
    <t>Arcabuco</t>
  </si>
  <si>
    <t>Arenal</t>
  </si>
  <si>
    <t>Argelia - Ant</t>
  </si>
  <si>
    <t>Argelia - Cau</t>
  </si>
  <si>
    <t>Argelia - Val</t>
  </si>
  <si>
    <t>Ariguaní</t>
  </si>
  <si>
    <t>Arjona</t>
  </si>
  <si>
    <t>CARDIQUE</t>
  </si>
  <si>
    <t>Armenia - Ant</t>
  </si>
  <si>
    <t>Armenia - Qui</t>
  </si>
  <si>
    <t>Quindío</t>
  </si>
  <si>
    <t>CRQ</t>
  </si>
  <si>
    <t>Armero</t>
  </si>
  <si>
    <t>Arroyohondo</t>
  </si>
  <si>
    <t>Astrea</t>
  </si>
  <si>
    <t>Ataco</t>
  </si>
  <si>
    <t>Atrato</t>
  </si>
  <si>
    <t>Ayapel</t>
  </si>
  <si>
    <t>Córdoba</t>
  </si>
  <si>
    <t>CVS</t>
  </si>
  <si>
    <t>Bagadó</t>
  </si>
  <si>
    <t>Bahía Solano</t>
  </si>
  <si>
    <t>Bajo Baudó</t>
  </si>
  <si>
    <t>Balboa - Cau</t>
  </si>
  <si>
    <t>Balboa - Ris</t>
  </si>
  <si>
    <t>Baranoa</t>
  </si>
  <si>
    <t>Atlántico</t>
  </si>
  <si>
    <t>CRA</t>
  </si>
  <si>
    <t>Baraya</t>
  </si>
  <si>
    <t>Barbacoas</t>
  </si>
  <si>
    <t>Barbosa - Ant rural</t>
  </si>
  <si>
    <t>Barbosa - Ant urbana</t>
  </si>
  <si>
    <t>AMVA</t>
  </si>
  <si>
    <t>Barbosa - San</t>
  </si>
  <si>
    <t>Barichara</t>
  </si>
  <si>
    <t>Barranca de Upía</t>
  </si>
  <si>
    <t>Barrancabermeja</t>
  </si>
  <si>
    <t>Barrancas</t>
  </si>
  <si>
    <t>Barranco de Loba</t>
  </si>
  <si>
    <t>Barranco Minas</t>
  </si>
  <si>
    <t>Guainía</t>
  </si>
  <si>
    <t>CDA</t>
  </si>
  <si>
    <t>Barranquilla rural</t>
  </si>
  <si>
    <t>Barranquilla urbana</t>
  </si>
  <si>
    <t>EPA Barranquilla Verde</t>
  </si>
  <si>
    <t>Becerril</t>
  </si>
  <si>
    <t>Belalcázar</t>
  </si>
  <si>
    <t>Belén - Boy</t>
  </si>
  <si>
    <t>Belén - Nar</t>
  </si>
  <si>
    <t>Belén de Bajira</t>
  </si>
  <si>
    <t>Belén de Los Andaquies</t>
  </si>
  <si>
    <t>Belén de Umbría</t>
  </si>
  <si>
    <t>Bello rural</t>
  </si>
  <si>
    <t>Bello urbana</t>
  </si>
  <si>
    <t>Belmira</t>
  </si>
  <si>
    <t>Beltrán</t>
  </si>
  <si>
    <t>Berbeo</t>
  </si>
  <si>
    <t>Betania</t>
  </si>
  <si>
    <t>Betéitiva</t>
  </si>
  <si>
    <t>Betulia - Ant</t>
  </si>
  <si>
    <t>Betulia - San</t>
  </si>
  <si>
    <t>Bituima</t>
  </si>
  <si>
    <t>Boavita</t>
  </si>
  <si>
    <t>Bochalema</t>
  </si>
  <si>
    <t>Bogotá D.C. rural</t>
  </si>
  <si>
    <t>Bogotá D.C.</t>
  </si>
  <si>
    <t>Bogotá D.C. urbana</t>
  </si>
  <si>
    <t>SDA</t>
  </si>
  <si>
    <t>Bojacá</t>
  </si>
  <si>
    <t>Bojaya</t>
  </si>
  <si>
    <t>Bolívar - Cau</t>
  </si>
  <si>
    <t>Bolívar - San</t>
  </si>
  <si>
    <t>Bolívar - Val</t>
  </si>
  <si>
    <t>Bosconia</t>
  </si>
  <si>
    <t>Briceño - Ant</t>
  </si>
  <si>
    <t>Briceño - Boy</t>
  </si>
  <si>
    <t>Bucaramanga</t>
  </si>
  <si>
    <t>CDMB</t>
  </si>
  <si>
    <t>Bucarasica</t>
  </si>
  <si>
    <t>Buena Vista</t>
  </si>
  <si>
    <t>Buenaventura rural</t>
  </si>
  <si>
    <t>Buenaventura urbana</t>
  </si>
  <si>
    <t>EPA Buenaventura</t>
  </si>
  <si>
    <t>Buenavista - Cor</t>
  </si>
  <si>
    <t>Buenavista - Qui</t>
  </si>
  <si>
    <t>Buenavista - Suc</t>
  </si>
  <si>
    <t>Sucre</t>
  </si>
  <si>
    <t>CARSUCRE</t>
  </si>
  <si>
    <t>Buenos Aires</t>
  </si>
  <si>
    <t>Buesaco</t>
  </si>
  <si>
    <t>Bugalagrande</t>
  </si>
  <si>
    <t>Buriticá</t>
  </si>
  <si>
    <t>Busbanzá</t>
  </si>
  <si>
    <t>Cabrera - Cun</t>
  </si>
  <si>
    <t>Cabrera - San</t>
  </si>
  <si>
    <t>Cabuyaro</t>
  </si>
  <si>
    <t>Cacahual</t>
  </si>
  <si>
    <t>Cáceres</t>
  </si>
  <si>
    <t>Cachipay</t>
  </si>
  <si>
    <t>Cachirá</t>
  </si>
  <si>
    <t>Cácota</t>
  </si>
  <si>
    <t>Caicedo</t>
  </si>
  <si>
    <t>Caicedonia</t>
  </si>
  <si>
    <t>Caimito</t>
  </si>
  <si>
    <t>CORPOMOJANA</t>
  </si>
  <si>
    <t>Cajamarca</t>
  </si>
  <si>
    <t>Cajibío</t>
  </si>
  <si>
    <t>Cajicá</t>
  </si>
  <si>
    <t>Calamar - Bol</t>
  </si>
  <si>
    <t>Calamar - Gua</t>
  </si>
  <si>
    <t>Guaviare</t>
  </si>
  <si>
    <t>Calarcá</t>
  </si>
  <si>
    <t>Caldas - Ant rural</t>
  </si>
  <si>
    <t>Caldas - Ant urbana</t>
  </si>
  <si>
    <t>Caldas - Boy</t>
  </si>
  <si>
    <t>Caldono</t>
  </si>
  <si>
    <t>Cali rural</t>
  </si>
  <si>
    <t>Cali urbana</t>
  </si>
  <si>
    <t>DAGMA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</si>
  <si>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</si>
  <si>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</si>
  <si>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</si>
  <si>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</si>
  <si>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</si>
  <si>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</si>
  <si>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</si>
  <si>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</si>
  <si>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Candelaria - Atl</t>
  </si>
  <si>
    <t>Candelaria - Val</t>
  </si>
  <si>
    <t>Cantagallo</t>
  </si>
  <si>
    <t>Cañasgordas</t>
  </si>
  <si>
    <t>Caparrapí</t>
  </si>
  <si>
    <t>Capitanejo</t>
  </si>
  <si>
    <t>Caqueza</t>
  </si>
  <si>
    <t>Caracolí</t>
  </si>
  <si>
    <t>Caramanta</t>
  </si>
  <si>
    <t>Carcasí</t>
  </si>
  <si>
    <t>Carepa</t>
  </si>
  <si>
    <t>Carmen de Apicala</t>
  </si>
  <si>
    <t>Carmen de Carupa</t>
  </si>
  <si>
    <t>Carmen del Darien</t>
  </si>
  <si>
    <t>Carolina</t>
  </si>
  <si>
    <t>Cartagena del Chairá</t>
  </si>
  <si>
    <t>Cartagena rural</t>
  </si>
  <si>
    <t>Cartagena urbana</t>
  </si>
  <si>
    <t>EPA Cartagena</t>
  </si>
  <si>
    <t>Cartago</t>
  </si>
  <si>
    <t>Caruru</t>
  </si>
  <si>
    <t>Vaupés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</si>
  <si>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</si>
  <si>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</si>
  <si>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</si>
  <si>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</si>
  <si>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</si>
  <si>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</si>
  <si>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</si>
  <si>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</si>
  <si>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</si>
  <si>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</si>
  <si>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</si>
  <si>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</si>
  <si>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</si>
  <si>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</si>
  <si>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</si>
  <si>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</si>
  <si>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</si>
  <si>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</si>
  <si>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Chimá - Cor</t>
  </si>
  <si>
    <t>Chimá - San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</si>
  <si>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</si>
  <si>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</si>
  <si>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</si>
  <si>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</si>
  <si>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</si>
  <si>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</si>
  <si>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</si>
  <si>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</si>
  <si>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</si>
  <si>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</si>
  <si>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</si>
  <si>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</si>
  <si>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</si>
  <si>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</si>
  <si>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</si>
  <si>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</si>
  <si>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</si>
  <si>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</si>
  <si>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</si>
  <si>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</si>
  <si>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</si>
  <si>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</si>
  <si>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</si>
  <si>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</si>
  <si>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</si>
  <si>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</si>
  <si>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</si>
  <si>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</si>
  <si>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</si>
  <si>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</si>
  <si>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</si>
  <si>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</si>
  <si>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 - Nar</t>
  </si>
  <si>
    <t>Colón - Put</t>
  </si>
  <si>
    <t>Putumayo</t>
  </si>
  <si>
    <t>Coloso</t>
  </si>
  <si>
    <t>Cómbita</t>
  </si>
  <si>
    <t>Concepción - Ant</t>
  </si>
  <si>
    <t>Concepción - San</t>
  </si>
  <si>
    <t>Concordia - Ant</t>
  </si>
  <si>
    <t>Concordia - Mag</t>
  </si>
  <si>
    <t>Condoto</t>
  </si>
  <si>
    <t>Confines</t>
  </si>
  <si>
    <t>Consaca</t>
  </si>
  <si>
    <t>Contadero</t>
  </si>
  <si>
    <t>Contratación</t>
  </si>
  <si>
    <t>Convención</t>
  </si>
  <si>
    <t>Copacabana rural</t>
  </si>
  <si>
    <t>Copacabana urbana</t>
  </si>
  <si>
    <t>Coper</t>
  </si>
  <si>
    <t>Córdoba - Bol</t>
  </si>
  <si>
    <t>Córdoba - Nar</t>
  </si>
  <si>
    <t>Córdoba - Qui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</si>
  <si>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</si>
  <si>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</si>
  <si>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</si>
  <si>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</si>
  <si>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</si>
  <si>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</si>
  <si>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</si>
  <si>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</si>
  <si>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</si>
  <si>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</si>
  <si>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Cuaspud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</si>
  <si>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</si>
  <si>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</si>
  <si>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</si>
  <si>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</si>
  <si>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</si>
  <si>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</si>
  <si>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</si>
  <si>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</si>
  <si>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</si>
  <si>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Vichada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</si>
  <si>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</si>
  <si>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</si>
  <si>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</si>
  <si>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</si>
  <si>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</si>
  <si>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</si>
  <si>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</si>
  <si>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</si>
  <si>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Dibula</t>
  </si>
  <si>
    <t>Distracción</t>
  </si>
  <si>
    <t>Dolores</t>
  </si>
  <si>
    <t>Don Matías</t>
  </si>
  <si>
    <t>Dosquebradas</t>
  </si>
  <si>
    <t>Duitama</t>
  </si>
  <si>
    <t>Durania</t>
  </si>
  <si>
    <t>Ebéjico</t>
  </si>
  <si>
    <t>El Ãguila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</si>
  <si>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</si>
  <si>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</si>
  <si>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</si>
  <si>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</si>
  <si>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</si>
  <si>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</si>
  <si>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</si>
  <si>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</si>
  <si>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</si>
  <si>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</si>
  <si>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</si>
  <si>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</si>
  <si>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</si>
  <si>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</si>
  <si>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</si>
  <si>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</si>
  <si>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</si>
  <si>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</si>
  <si>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</si>
  <si>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</si>
  <si>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Amazonas</t>
  </si>
  <si>
    <t>El Espino</t>
  </si>
  <si>
    <t>El Guacamayo</t>
  </si>
  <si>
    <t>El Guamo</t>
  </si>
  <si>
    <t>El Litoral del San Juan</t>
  </si>
  <si>
    <t>El Molino</t>
  </si>
  <si>
    <t>El Paso</t>
  </si>
  <si>
    <t>El Paujil</t>
  </si>
  <si>
    <t>El Peñol</t>
  </si>
  <si>
    <t>El Peñón - Bol</t>
  </si>
  <si>
    <t>El Peñón - Cun</t>
  </si>
  <si>
    <t>El Peñón - San</t>
  </si>
  <si>
    <t>El Piñon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</si>
  <si>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</si>
  <si>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</si>
  <si>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</si>
  <si>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</si>
  <si>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</si>
  <si>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</si>
  <si>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</si>
  <si>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</si>
  <si>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 - Cau</t>
  </si>
  <si>
    <t>El Tambo - Nar</t>
  </si>
  <si>
    <t>El Tarra</t>
  </si>
  <si>
    <t>El Zulia</t>
  </si>
  <si>
    <t>Elías</t>
  </si>
  <si>
    <t>Encino</t>
  </si>
  <si>
    <t>Enciso</t>
  </si>
  <si>
    <t>Entrerrios</t>
  </si>
  <si>
    <t>Envigado rural</t>
  </si>
  <si>
    <t>Envigado urbana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</si>
  <si>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</si>
  <si>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</si>
  <si>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</si>
  <si>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</si>
  <si>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</si>
  <si>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</si>
  <si>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</si>
  <si>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- Caq</t>
  </si>
  <si>
    <t>Florencia - Cau</t>
  </si>
  <si>
    <t>Floresta</t>
  </si>
  <si>
    <t>Florián</t>
  </si>
  <si>
    <t>Florida</t>
  </si>
  <si>
    <t>Floridablanca</t>
  </si>
  <si>
    <t>Fomeque</t>
  </si>
  <si>
    <t>CORPOGUAVIO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</si>
  <si>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</si>
  <si>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</si>
  <si>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</si>
  <si>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</si>
  <si>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</si>
  <si>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</si>
  <si>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</si>
  <si>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</si>
  <si>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</si>
  <si>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</si>
  <si>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</si>
  <si>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</si>
  <si>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</si>
  <si>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Gachala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</si>
  <si>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</si>
  <si>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</si>
  <si>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</si>
  <si>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</si>
  <si>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</si>
  <si>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</si>
  <si>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</si>
  <si>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</si>
  <si>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Gambita</t>
  </si>
  <si>
    <t>Gameza</t>
  </si>
  <si>
    <t>Garagoa</t>
  </si>
  <si>
    <t>Garzón</t>
  </si>
  <si>
    <t>Génova</t>
  </si>
  <si>
    <t>Gigante</t>
  </si>
  <si>
    <t>Ginebra</t>
  </si>
  <si>
    <t>Giraldo</t>
  </si>
  <si>
    <t>Girardot</t>
  </si>
  <si>
    <t>Girardota rural</t>
  </si>
  <si>
    <t>Girardota urbana</t>
  </si>
  <si>
    <t>Girón</t>
  </si>
  <si>
    <t>Gómez Plata</t>
  </si>
  <si>
    <t>González</t>
  </si>
  <si>
    <t>Gramalote</t>
  </si>
  <si>
    <t>Granada - Ant</t>
  </si>
  <si>
    <t>Granada - Cun</t>
  </si>
  <si>
    <t>Granada - Met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</si>
  <si>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</si>
  <si>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</si>
  <si>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</si>
  <si>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</si>
  <si>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</si>
  <si>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</si>
  <si>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</si>
  <si>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 - Ant</t>
  </si>
  <si>
    <t>Guadalupe - Hui</t>
  </si>
  <si>
    <t>Guadalupe - San</t>
  </si>
  <si>
    <t>Guaduas</t>
  </si>
  <si>
    <t>Guaitarilla</t>
  </si>
  <si>
    <t>Gualmatán</t>
  </si>
  <si>
    <t>Guamal - Mag</t>
  </si>
  <si>
    <t>Guamal - Met</t>
  </si>
  <si>
    <t>Guamo</t>
  </si>
  <si>
    <t>Guapi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</si>
  <si>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</si>
  <si>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</si>
  <si>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</si>
  <si>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</si>
  <si>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</si>
  <si>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</si>
  <si>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</si>
  <si>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</si>
  <si>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</si>
  <si>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</si>
  <si>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Siquima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</si>
  <si>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</si>
  <si>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</si>
  <si>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</si>
  <si>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</si>
  <si>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</si>
  <si>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</si>
  <si>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</si>
  <si>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</si>
  <si>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</si>
  <si>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</si>
  <si>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</si>
  <si>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</si>
  <si>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</si>
  <si>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</si>
  <si>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</si>
  <si>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</si>
  <si>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</si>
  <si>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</si>
  <si>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</si>
  <si>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</si>
  <si>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</si>
  <si>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</si>
  <si>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</si>
  <si>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Iquira</t>
  </si>
  <si>
    <t>Isnos</t>
  </si>
  <si>
    <t>Istmina</t>
  </si>
  <si>
    <t>Itagui rural</t>
  </si>
  <si>
    <t>Itagui urbana</t>
  </si>
  <si>
    <t>Ituango</t>
  </si>
  <si>
    <t>Iza</t>
  </si>
  <si>
    <t>Jambaló</t>
  </si>
  <si>
    <t>Jamundí</t>
  </si>
  <si>
    <t>Jardín</t>
  </si>
  <si>
    <t>Jenesano</t>
  </si>
  <si>
    <t>Jericó - Ant</t>
  </si>
  <si>
    <t>Jericó - Boy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</si>
  <si>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</si>
  <si>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</si>
  <si>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</si>
  <si>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</si>
  <si>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</si>
  <si>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</si>
  <si>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</si>
  <si>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</si>
  <si>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</si>
  <si>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</si>
  <si>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</si>
  <si>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</si>
  <si>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</si>
  <si>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</si>
  <si>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</si>
  <si>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</si>
  <si>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</si>
  <si>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</si>
  <si>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 rural</t>
  </si>
  <si>
    <t>La Estrella urbana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</si>
  <si>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</si>
  <si>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</si>
  <si>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</si>
  <si>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</si>
  <si>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</si>
  <si>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</si>
  <si>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</si>
  <si>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</si>
  <si>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</si>
  <si>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</si>
  <si>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</si>
  <si>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</si>
  <si>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</si>
  <si>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</si>
  <si>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</si>
  <si>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</si>
  <si>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</si>
  <si>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</si>
  <si>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</si>
  <si>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</si>
  <si>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</si>
  <si>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</si>
  <si>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- Ant</t>
  </si>
  <si>
    <t>La Unión - Nar</t>
  </si>
  <si>
    <t>La Unión - Suc</t>
  </si>
  <si>
    <t>La Unión - Val</t>
  </si>
  <si>
    <t>La Uvita</t>
  </si>
  <si>
    <t>La Vega - Cau</t>
  </si>
  <si>
    <t>La Vega - Cun</t>
  </si>
  <si>
    <t>La Victoria - Ama</t>
  </si>
  <si>
    <t>La Victoria - Boy</t>
  </si>
  <si>
    <t>La Victoria - Val</t>
  </si>
  <si>
    <t>La Virginia</t>
  </si>
  <si>
    <t>Labateca</t>
  </si>
  <si>
    <t>Labranzagrande</t>
  </si>
  <si>
    <t>Landázuri</t>
  </si>
  <si>
    <t>Lebríja</t>
  </si>
  <si>
    <t>Leguízamo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</si>
  <si>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</si>
  <si>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</si>
  <si>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</si>
  <si>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</si>
  <si>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</si>
  <si>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</si>
  <si>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</si>
  <si>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</si>
  <si>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</si>
  <si>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</si>
  <si>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</si>
  <si>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</si>
  <si>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</si>
  <si>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</si>
  <si>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</si>
  <si>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</si>
  <si>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</si>
  <si>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</si>
  <si>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</si>
  <si>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</si>
  <si>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</si>
  <si>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Macheta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</si>
  <si>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</si>
  <si>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</si>
  <si>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</si>
  <si>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</si>
  <si>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</si>
  <si>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</si>
  <si>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</si>
  <si>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</si>
  <si>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</si>
  <si>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</si>
  <si>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 - Ces</t>
  </si>
  <si>
    <t>Manaure - Gua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</si>
  <si>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</si>
  <si>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</si>
  <si>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</si>
  <si>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</si>
  <si>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</si>
  <si>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</si>
  <si>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</si>
  <si>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</si>
  <si>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</si>
  <si>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</si>
  <si>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Mariquita</t>
  </si>
  <si>
    <t>Marmato</t>
  </si>
  <si>
    <t>Marquetalia</t>
  </si>
  <si>
    <t>Marsella</t>
  </si>
  <si>
    <t>Marulanda</t>
  </si>
  <si>
    <t>Matanza</t>
  </si>
  <si>
    <t>Medellín rural</t>
  </si>
  <si>
    <t>Medellín urbana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</si>
  <si>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</si>
  <si>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</si>
  <si>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</si>
  <si>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</si>
  <si>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</si>
  <si>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</si>
  <si>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</si>
  <si>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</si>
  <si>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- Boy</t>
  </si>
  <si>
    <t>Miraflores - Gua</t>
  </si>
  <si>
    <t>Miranda</t>
  </si>
  <si>
    <t>Miriti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</si>
  <si>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</si>
  <si>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</si>
  <si>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</si>
  <si>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</si>
  <si>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</si>
  <si>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</si>
  <si>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</si>
  <si>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</si>
  <si>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</si>
  <si>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</si>
  <si>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Montebello</t>
  </si>
  <si>
    <t>Montecristo</t>
  </si>
  <si>
    <t>Montelíbano</t>
  </si>
  <si>
    <t>Montenegro</t>
  </si>
  <si>
    <t>Montería</t>
  </si>
  <si>
    <t>Monterrey</t>
  </si>
  <si>
    <t>Moñitos</t>
  </si>
  <si>
    <t>Morales - Bol</t>
  </si>
  <si>
    <t>Morales - Cau</t>
  </si>
  <si>
    <t>Morelia</t>
  </si>
  <si>
    <t>Morichal</t>
  </si>
  <si>
    <t>Morroa</t>
  </si>
  <si>
    <t>Mosquera - Cun</t>
  </si>
  <si>
    <t>Mosquera - Nar</t>
  </si>
  <si>
    <t>Motavita</t>
  </si>
  <si>
    <t>Murillo</t>
  </si>
  <si>
    <t>Murindó</t>
  </si>
  <si>
    <t>Mutatá</t>
  </si>
  <si>
    <t>Mutiscua</t>
  </si>
  <si>
    <t>Muzo</t>
  </si>
  <si>
    <t>Nariño - Ant</t>
  </si>
  <si>
    <t>Nariño - Cun</t>
  </si>
  <si>
    <t>Nariño - Nar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</si>
  <si>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</si>
  <si>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</si>
  <si>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</si>
  <si>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</si>
  <si>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</si>
  <si>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</si>
  <si>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</si>
  <si>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</si>
  <si>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</si>
  <si>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</si>
  <si>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</si>
  <si>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</si>
  <si>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</si>
  <si>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</si>
  <si>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</si>
  <si>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</si>
  <si>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</si>
  <si>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</si>
  <si>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</si>
  <si>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</si>
  <si>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</si>
  <si>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</si>
  <si>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</si>
  <si>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</si>
  <si>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</si>
  <si>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</si>
  <si>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</si>
  <si>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</si>
  <si>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</si>
  <si>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</si>
  <si>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</si>
  <si>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</si>
  <si>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</si>
  <si>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</si>
  <si>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</si>
  <si>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</si>
  <si>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</si>
  <si>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</si>
  <si>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- Boy</t>
  </si>
  <si>
    <t>Páez - Cau</t>
  </si>
  <si>
    <t>Paicol</t>
  </si>
  <si>
    <t>Pailitas</t>
  </si>
  <si>
    <t>Paime</t>
  </si>
  <si>
    <t>Paipa</t>
  </si>
  <si>
    <t>Pajarito</t>
  </si>
  <si>
    <t>Palermo</t>
  </si>
  <si>
    <t>Palestina - Cal</t>
  </si>
  <si>
    <t>Palestina - Hui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</si>
  <si>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</si>
  <si>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</si>
  <si>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</si>
  <si>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</si>
  <si>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</si>
  <si>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</si>
  <si>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</si>
  <si>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</si>
  <si>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</si>
  <si>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</si>
  <si>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</si>
  <si>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</si>
  <si>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</si>
  <si>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</si>
  <si>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</si>
  <si>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</si>
  <si>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</si>
  <si>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</si>
  <si>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</si>
  <si>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</si>
  <si>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</si>
  <si>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</si>
  <si>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</si>
  <si>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Pensilvania</t>
  </si>
  <si>
    <t>Peñol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</si>
  <si>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</si>
  <si>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</si>
  <si>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</si>
  <si>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</si>
  <si>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</si>
  <si>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</si>
  <si>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</si>
  <si>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</si>
  <si>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</si>
  <si>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</si>
  <si>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</si>
  <si>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</si>
  <si>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</si>
  <si>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</si>
  <si>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</si>
  <si>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</si>
  <si>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</si>
  <si>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</si>
  <si>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</si>
  <si>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</si>
  <si>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</si>
  <si>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</si>
  <si>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</si>
  <si>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</si>
  <si>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</si>
  <si>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</si>
  <si>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</si>
  <si>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- Isl</t>
  </si>
  <si>
    <t>San Andrés</t>
  </si>
  <si>
    <t>CORALINA</t>
  </si>
  <si>
    <t>Providencia - Nar</t>
  </si>
  <si>
    <t>Pueblo Bello</t>
  </si>
  <si>
    <t>Pueblo Nuevo</t>
  </si>
  <si>
    <t>Pueblo Rico</t>
  </si>
  <si>
    <t>Pueblo Viejo</t>
  </si>
  <si>
    <t>Pueblorrico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</si>
  <si>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</si>
  <si>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</si>
  <si>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</si>
  <si>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</si>
  <si>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</si>
  <si>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</si>
  <si>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</si>
  <si>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</si>
  <si>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</si>
  <si>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- Atl</t>
  </si>
  <si>
    <t>Puerto Colombia - Gua</t>
  </si>
  <si>
    <t>Puerto Concordia</t>
  </si>
  <si>
    <t>Puerto Escondido</t>
  </si>
  <si>
    <t>Puerto Gaitán</t>
  </si>
  <si>
    <t>Puerto Guzmán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</si>
  <si>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</si>
  <si>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</si>
  <si>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</si>
  <si>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</si>
  <si>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</si>
  <si>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</si>
  <si>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- Caq</t>
  </si>
  <si>
    <t>Puerto Rico - Met</t>
  </si>
  <si>
    <t>Puerto Rondón</t>
  </si>
  <si>
    <t>Puerto Salgar</t>
  </si>
  <si>
    <t>Puerto Santander - Ama</t>
  </si>
  <si>
    <t>Puerto Santander - Nor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</si>
  <si>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</si>
  <si>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</si>
  <si>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</si>
  <si>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</si>
  <si>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</si>
  <si>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</si>
  <si>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</si>
  <si>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</si>
  <si>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</si>
  <si>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</si>
  <si>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</si>
  <si>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</si>
  <si>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</si>
  <si>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</si>
  <si>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</si>
  <si>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</si>
  <si>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</si>
  <si>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</si>
  <si>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</si>
  <si>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</si>
  <si>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</si>
  <si>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</si>
  <si>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</si>
  <si>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- Met</t>
  </si>
  <si>
    <t>Restrepo - Val</t>
  </si>
  <si>
    <t>Retiro</t>
  </si>
  <si>
    <t>Ricaurte - Cun</t>
  </si>
  <si>
    <t>Ricaurte - Nar</t>
  </si>
  <si>
    <t>Rio Blanco</t>
  </si>
  <si>
    <t>Río de Oro</t>
  </si>
  <si>
    <t>Río Iro</t>
  </si>
  <si>
    <t>Río Quito</t>
  </si>
  <si>
    <t>Río Viejo</t>
  </si>
  <si>
    <t>Riofrío</t>
  </si>
  <si>
    <t>Riohacha</t>
  </si>
  <si>
    <t>Rionegro - Ant</t>
  </si>
  <si>
    <t>Rionegro - San</t>
  </si>
  <si>
    <t>Riosucio - Cal</t>
  </si>
  <si>
    <t>Riosucio - Cho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</si>
  <si>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</si>
  <si>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</si>
  <si>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</si>
  <si>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</si>
  <si>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</si>
  <si>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</si>
  <si>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</si>
  <si>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</si>
  <si>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</si>
  <si>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- Ant</t>
  </si>
  <si>
    <t>Sabanalarga - Atl</t>
  </si>
  <si>
    <t>Sabanalarga - Cas</t>
  </si>
  <si>
    <t>Sabanas de San Angel</t>
  </si>
  <si>
    <t>Sabaneta rural</t>
  </si>
  <si>
    <t>Sabaneta urbana</t>
  </si>
  <si>
    <t>Saboyá</t>
  </si>
  <si>
    <t>Sácama</t>
  </si>
  <si>
    <t>Sáchica</t>
  </si>
  <si>
    <t>Sahagún</t>
  </si>
  <si>
    <t>Saladoblanco</t>
  </si>
  <si>
    <t>Salamina - Cal</t>
  </si>
  <si>
    <t>Salamina - Mag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</si>
  <si>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</si>
  <si>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</si>
  <si>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</si>
  <si>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</si>
  <si>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</si>
  <si>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</si>
  <si>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</si>
  <si>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</si>
  <si>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</si>
  <si>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</si>
  <si>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- Isl</t>
  </si>
  <si>
    <t>San Andrés - Sant</t>
  </si>
  <si>
    <t>San Andrés de Cuerquía</t>
  </si>
  <si>
    <t>San Andrés de Tumaco</t>
  </si>
  <si>
    <t>San Andrés Sotavento</t>
  </si>
  <si>
    <t>San Antero</t>
  </si>
  <si>
    <t>San Antonio</t>
  </si>
  <si>
    <t>San Antonio del Tequendama</t>
  </si>
  <si>
    <t>San Benito</t>
  </si>
  <si>
    <t>San Benito Abad</t>
  </si>
  <si>
    <t>San Bernardo - Cun</t>
  </si>
  <si>
    <t>San Bernardo - Nar</t>
  </si>
  <si>
    <t>San Bernardo del Viento</t>
  </si>
  <si>
    <t>San Calixto</t>
  </si>
  <si>
    <t>San Carlos - Ant</t>
  </si>
  <si>
    <t>San Carlos - Cor</t>
  </si>
  <si>
    <t>San Carlos de Guaroa</t>
  </si>
  <si>
    <t>San Cayetano - Cun</t>
  </si>
  <si>
    <t>San Cayetano - Nor</t>
  </si>
  <si>
    <t>San Cristóbal</t>
  </si>
  <si>
    <t>San Diego</t>
  </si>
  <si>
    <t>San Eduardo</t>
  </si>
  <si>
    <t>San Estanislao</t>
  </si>
  <si>
    <t>San Felipe</t>
  </si>
  <si>
    <t>San Fernando</t>
  </si>
  <si>
    <t>San Francisco - Ant</t>
  </si>
  <si>
    <t>San Francisco - Cun</t>
  </si>
  <si>
    <t>San Francisco - Put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</si>
  <si>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</si>
  <si>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</si>
  <si>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</si>
  <si>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</si>
  <si>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</si>
  <si>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</si>
  <si>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</si>
  <si>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</si>
  <si>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</si>
  <si>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</si>
  <si>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</si>
  <si>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</si>
  <si>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</si>
  <si>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</si>
  <si>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</si>
  <si>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Río Seco</t>
  </si>
  <si>
    <t>San Juan de Urabá</t>
  </si>
  <si>
    <t>San Juan del Cesar</t>
  </si>
  <si>
    <t>San Juan Nepomuceno</t>
  </si>
  <si>
    <t>San Juanito</t>
  </si>
  <si>
    <t>San Lorenzo</t>
  </si>
  <si>
    <t>San Luis - Ant</t>
  </si>
  <si>
    <t>San Luis - Tol</t>
  </si>
  <si>
    <t>San Luis de Gaceno - Boy</t>
  </si>
  <si>
    <t>San Luis de Gaceno - Cas</t>
  </si>
  <si>
    <t>San Luis de Palenque - Cas</t>
  </si>
  <si>
    <t>San Luis de Sincé</t>
  </si>
  <si>
    <t>San Marcos</t>
  </si>
  <si>
    <t>San Martín - Ces</t>
  </si>
  <si>
    <t>San Martín - Met</t>
  </si>
  <si>
    <t>San Martín de Loba</t>
  </si>
  <si>
    <t>San Mateo</t>
  </si>
  <si>
    <t>San Miguel - Put</t>
  </si>
  <si>
    <t>San Miguel - San</t>
  </si>
  <si>
    <t>San Miguel de Sema</t>
  </si>
  <si>
    <t>San Onofre</t>
  </si>
  <si>
    <t>San Pablo</t>
  </si>
  <si>
    <t>San Pablo de Borbur - Bol</t>
  </si>
  <si>
    <t>San Pablo de Borbur - Boy</t>
  </si>
  <si>
    <t>San Pedro - Ant</t>
  </si>
  <si>
    <t>San Pedro - Suc</t>
  </si>
  <si>
    <t>San Pedro - Val</t>
  </si>
  <si>
    <t>San Pedro de Cartago</t>
  </si>
  <si>
    <t>San Pedro de Uraba</t>
  </si>
  <si>
    <t>San Pelayo</t>
  </si>
  <si>
    <t>San Rafael</t>
  </si>
  <si>
    <t>San Roque</t>
  </si>
  <si>
    <t>San Sebastián</t>
  </si>
  <si>
    <t>San Sebastián de Buenavista</t>
  </si>
  <si>
    <t>San Vicente</t>
  </si>
  <si>
    <t>San Vicente de Chucurí</t>
  </si>
  <si>
    <t>San Vicente del Caguán</t>
  </si>
  <si>
    <t>San Zenón</t>
  </si>
  <si>
    <t>Sandoná</t>
  </si>
  <si>
    <t>Santa Ana</t>
  </si>
  <si>
    <t>Santa Bárbara - Ant</t>
  </si>
  <si>
    <t>Santa Bárbara - Nar</t>
  </si>
  <si>
    <t>Santa Bárbara - San</t>
  </si>
  <si>
    <t>Santa Bárbara de Pinto</t>
  </si>
  <si>
    <t>Santa Catalina</t>
  </si>
  <si>
    <t>Santa Helena del Opón</t>
  </si>
  <si>
    <t>Santa Isabel</t>
  </si>
  <si>
    <t>Santa Lucía</t>
  </si>
  <si>
    <t>Santa María - Boy</t>
  </si>
  <si>
    <t>Santa María - Hui</t>
  </si>
  <si>
    <t>Santa Marta rural</t>
  </si>
  <si>
    <t>Santa Marta urbana</t>
  </si>
  <si>
    <t>DADSA</t>
  </si>
  <si>
    <t>Santa Rosa - Bol</t>
  </si>
  <si>
    <t>Santa Rosa - Cau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</si>
  <si>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</si>
  <si>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</si>
  <si>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</si>
  <si>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</si>
  <si>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</si>
  <si>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</si>
  <si>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</si>
  <si>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Santafé de Antioquia</t>
  </si>
  <si>
    <t>Santana</t>
  </si>
  <si>
    <t>Santander de Quilichao</t>
  </si>
  <si>
    <t>Santiago - Nor</t>
  </si>
  <si>
    <t>Santiago - Put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</si>
  <si>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</si>
  <si>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</si>
  <si>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</si>
  <si>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</si>
  <si>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</si>
  <si>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</si>
  <si>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</si>
  <si>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</si>
  <si>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</si>
  <si>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</si>
  <si>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</si>
  <si>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</si>
  <si>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</si>
  <si>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</si>
  <si>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</si>
  <si>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</si>
  <si>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</si>
  <si>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</si>
  <si>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</si>
  <si>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</si>
  <si>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</si>
  <si>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</si>
  <si>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</si>
  <si>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</si>
  <si>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</si>
  <si>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</si>
  <si>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</si>
  <si>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</si>
  <si>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</si>
  <si>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</si>
  <si>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</si>
  <si>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</si>
  <si>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</si>
  <si>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</si>
  <si>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</si>
  <si>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</si>
  <si>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</si>
  <si>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</si>
  <si>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</si>
  <si>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</si>
  <si>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</si>
  <si>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</si>
  <si>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</si>
  <si>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</si>
  <si>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</si>
  <si>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- Cau</t>
  </si>
  <si>
    <t>Suárez - Tol</t>
  </si>
  <si>
    <t>Suaza</t>
  </si>
  <si>
    <t>Subachoque</t>
  </si>
  <si>
    <t>Sucre - Cau</t>
  </si>
  <si>
    <t>Sucre - San</t>
  </si>
  <si>
    <t>Sucre - Suc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</si>
  <si>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</si>
  <si>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</si>
  <si>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</si>
  <si>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</si>
  <si>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</si>
  <si>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</si>
  <si>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</si>
  <si>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</si>
  <si>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</si>
  <si>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</si>
  <si>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</si>
  <si>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</si>
  <si>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</si>
  <si>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</si>
  <si>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</si>
  <si>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</si>
  <si>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</si>
  <si>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</si>
  <si>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</si>
  <si>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</si>
  <si>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</si>
  <si>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</si>
  <si>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</si>
  <si>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</si>
  <si>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</si>
  <si>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</si>
  <si>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</si>
  <si>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</si>
  <si>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</si>
  <si>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</si>
  <si>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</si>
  <si>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</si>
  <si>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</si>
  <si>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</si>
  <si>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</si>
  <si>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</si>
  <si>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</si>
  <si>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</si>
  <si>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</si>
  <si>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</si>
  <si>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</si>
  <si>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</si>
  <si>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</si>
  <si>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</si>
  <si>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</si>
  <si>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</si>
  <si>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</si>
  <si>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</si>
  <si>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</si>
  <si>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</si>
  <si>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</si>
  <si>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</t>
  </si>
  <si>
    <t>Tolú Viejo</t>
  </si>
  <si>
    <t>Tona</t>
  </si>
  <si>
    <t>Tópaga</t>
  </si>
  <si>
    <t>Topaipí</t>
  </si>
  <si>
    <t>Toribio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</si>
  <si>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</si>
  <si>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</si>
  <si>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</si>
  <si>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</si>
  <si>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</si>
  <si>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</si>
  <si>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</si>
  <si>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</si>
  <si>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</si>
  <si>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</si>
  <si>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</si>
  <si>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</si>
  <si>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</si>
  <si>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</si>
  <si>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</si>
  <si>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</si>
  <si>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</si>
  <si>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</si>
  <si>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</si>
  <si>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</si>
  <si>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Umbita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</si>
  <si>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</si>
  <si>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</si>
  <si>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</si>
  <si>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</si>
  <si>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</si>
  <si>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</si>
  <si>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</si>
  <si>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</si>
  <si>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</si>
  <si>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</si>
  <si>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</si>
  <si>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</si>
  <si>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Guamez</t>
  </si>
  <si>
    <t>Valle de San José</t>
  </si>
  <si>
    <t>Valle de San Juan</t>
  </si>
  <si>
    <t>Valledupar</t>
  </si>
  <si>
    <t>Valparaíso - Ant</t>
  </si>
  <si>
    <t>Valparaíso - Caq</t>
  </si>
  <si>
    <t>Vegachí</t>
  </si>
  <si>
    <t>Vélez</t>
  </si>
  <si>
    <t>Venadillo</t>
  </si>
  <si>
    <t>Venecia - Ant</t>
  </si>
  <si>
    <t>Venecia - Cun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</si>
  <si>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</si>
  <si>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</si>
  <si>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</si>
  <si>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</si>
  <si>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</si>
  <si>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</si>
  <si>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</si>
  <si>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Villa Caro</t>
  </si>
  <si>
    <t>Villa de Leyva</t>
  </si>
  <si>
    <t>Villa de San Diego de Ubate</t>
  </si>
  <si>
    <t>Villa del Rosario</t>
  </si>
  <si>
    <t>Villa Rica</t>
  </si>
  <si>
    <t>Villagarzón</t>
  </si>
  <si>
    <t>Villagómez</t>
  </si>
  <si>
    <t>Villahermosa</t>
  </si>
  <si>
    <t>Villamaría</t>
  </si>
  <si>
    <t>Villanueva</t>
  </si>
  <si>
    <t>Villanueva - Bol</t>
  </si>
  <si>
    <t>Villanueva - Gua</t>
  </si>
  <si>
    <t>Villanueva - San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</si>
  <si>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</si>
  <si>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</si>
  <si>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</si>
  <si>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</si>
  <si>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</si>
  <si>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</si>
  <si>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</si>
  <si>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 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</si>
  <si>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</si>
  <si>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</si>
  <si>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</si>
  <si>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</si>
  <si>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</si>
  <si>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</si>
  <si>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</si>
  <si>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</si>
  <si>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</si>
  <si>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</si>
  <si>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</si>
  <si>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</si>
  <si>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</si>
  <si>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</si>
  <si>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</si>
  <si>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</si>
  <si>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</si>
  <si>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</si>
  <si>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</si>
  <si>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</si>
  <si>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</si>
  <si>
    <t>Fecha de diligenciamiento (DD/MM/AA)</t>
  </si>
  <si>
    <t>Criterios de sostenibilidad</t>
  </si>
  <si>
    <t xml:space="preserve">2.1 </t>
  </si>
  <si>
    <t>Gestión Ambiental 30%</t>
  </si>
  <si>
    <t>Restauración ecológica y compensaciones ambientales - Gestión del agua - Uso de energías limpias -  Economía circular y ecodiseño - Programa integral de gestión de residuos - Biodiversidad y servicios ecosistémicos  - Certificaciones y reportes ambientales - Innovación y participación en iniciativas ambientales colectivas.</t>
  </si>
  <si>
    <t>Indicador (Pregunta indicativa)</t>
  </si>
  <si>
    <t>Respuesta</t>
  </si>
  <si>
    <t>Justificación de la respuesta</t>
  </si>
  <si>
    <t>Porcentaje</t>
  </si>
  <si>
    <t>Anexos</t>
  </si>
  <si>
    <t>2.1.1</t>
  </si>
  <si>
    <t>¿Su empresa genera acciones de restauración, rehabilitación o recuperación ecológica?</t>
  </si>
  <si>
    <t>c. Implementa proyectos de restauración multifuncional del paisaje (ej. paisaje, agroforestal, conectividad ecológica), con indicadores de seguimiento.</t>
  </si>
  <si>
    <t>2.1.2</t>
  </si>
  <si>
    <t>¿Su empresa genera acciones/proyectos/encadenamientos en zonas de interés ambiental del país como por ejemplo Núcleos de Desarrollo Forestal y de Biodiversidad (NDFyB), PDET, ZOMAC, PNIS, etc.?</t>
  </si>
  <si>
    <t xml:space="preserve">c.  Si genera y reporta ante entidades oficiales </t>
  </si>
  <si>
    <t xml:space="preserve">Certificado </t>
  </si>
  <si>
    <t>2.1.3</t>
  </si>
  <si>
    <t>¿Su empresa utiliza transporte sostenible con energía renovable?</t>
  </si>
  <si>
    <t xml:space="preserve">b. Usa parcialmente </t>
  </si>
  <si>
    <t>2.1.4</t>
  </si>
  <si>
    <t>¿Su empresa reporta las acciones de restauración al Ministerio de Ambiente y Desarrollo Sostenible?</t>
  </si>
  <si>
    <t>b. Reporta oficialmente según la Circular 10002025E4000070</t>
  </si>
  <si>
    <t xml:space="preserve"> Reporte oficial</t>
  </si>
  <si>
    <t>2.1.5</t>
  </si>
  <si>
    <t>¿Cuenta la empresa con programas para el uso eficiente del agua?</t>
  </si>
  <si>
    <t>b. Acciones parciales de ahorro</t>
  </si>
  <si>
    <t>2.1.6</t>
  </si>
  <si>
    <t>¿La empresa implementa acciones para la eficiencia energética?</t>
  </si>
  <si>
    <t>b. Algunas medidas aisladas</t>
  </si>
  <si>
    <t>2.1.7</t>
  </si>
  <si>
    <t>¿La empresa mide su huella de carbono o hídrica?</t>
  </si>
  <si>
    <t>b. En proceso de cálculo o parcial</t>
  </si>
  <si>
    <t>Calculo o reporte de verificación externa</t>
  </si>
  <si>
    <t>2.1.8</t>
  </si>
  <si>
    <t>¿Cuenta la empresa con un Plan de Gestión Integral de Residuos Sólidos (PGIRS) conforme a la normatividad ambiental vigente?</t>
  </si>
  <si>
    <t>b. Cuenta con plan básico para la gestión de los residuos sin estar documentado</t>
  </si>
  <si>
    <t>Evidencias fotográficas y  PGIRS</t>
  </si>
  <si>
    <t>2.1.9</t>
  </si>
  <si>
    <t>¿La empresa aplica principios de economía circular?</t>
  </si>
  <si>
    <t>c. Aplica todos los principios de economía circular (ej. reciclaje de empaques, ecodiseños, reutilización, reducción de residuos, reincorporación de los residuos la cadena productiva)</t>
  </si>
  <si>
    <t>Presentar estrategia, manual o documento soporte.</t>
  </si>
  <si>
    <t>2.1.10</t>
  </si>
  <si>
    <t xml:space="preserve">¿La empresa considera la biodiversidad y servicios ecosistémicos en su operación? </t>
  </si>
  <si>
    <t>b. Identifica sin gestión formal</t>
  </si>
  <si>
    <t>2.1.11</t>
  </si>
  <si>
    <t>¿Cuenta con certificaciones ambientales?</t>
  </si>
  <si>
    <t>b. En proceso</t>
  </si>
  <si>
    <t>Certificaciones vigentes</t>
  </si>
  <si>
    <t>2.1.12</t>
  </si>
  <si>
    <t>¿Qué tipo de insumos utiliza la empresa en sus cadenas de producción?</t>
  </si>
  <si>
    <t>a. Convencionales</t>
  </si>
  <si>
    <t xml:space="preserve">Certificado con nombre de proveedores </t>
  </si>
  <si>
    <t>2.1.13</t>
  </si>
  <si>
    <t>¿Participa la empresa en iniciativas colectivas ambientales?</t>
  </si>
  <si>
    <t>b. Participación ocasional</t>
  </si>
  <si>
    <t>2.2</t>
  </si>
  <si>
    <t>Gestión Social 30%</t>
  </si>
  <si>
    <t>Derechos humanos e inclusión laboral - Equidad de género y diversidad - Relación con comunidades locales - Gestión de proveedores y compras locales - Formación, empleo y seguridad en el trabajo - Programas sociales comunitarios y encadenamientos con NVS - Medición de impacto social y certificaciones sociales</t>
  </si>
  <si>
    <t>Puntaje</t>
  </si>
  <si>
    <t>2.2.1</t>
  </si>
  <si>
    <t xml:space="preserve">¿Cuenta la empresa con acciones sociales al exterior de la empresa -  Responsabilidad Social Empresarial (RSE)? </t>
  </si>
  <si>
    <t xml:space="preserve">b. Sí, pero no está documentada formalmente (prácticas aisladas o principios generales.) </t>
  </si>
  <si>
    <t>Documento soporte</t>
  </si>
  <si>
    <t>Anexar documento</t>
  </si>
  <si>
    <t>2.2.2</t>
  </si>
  <si>
    <t>¿La empresa implementa proyectos de Obras por impuestos del sector ambiente?</t>
  </si>
  <si>
    <t>b. Implementado en otras líneas diferentes a las de ambiente</t>
  </si>
  <si>
    <t>Acuerdo</t>
  </si>
  <si>
    <t>Anexar acuerdo</t>
  </si>
  <si>
    <t>2.2.3</t>
  </si>
  <si>
    <t>¿La empresa implementa programas de inclusión laboral para poblaciones vulnerables o diversas?</t>
  </si>
  <si>
    <t>b. Iniciativas parciales o piloto (contrataciones puntuales.)</t>
  </si>
  <si>
    <t>Plan, política o documento si existe</t>
  </si>
  <si>
    <t>Anexar plan, política si existe</t>
  </si>
  <si>
    <t>2.2.4</t>
  </si>
  <si>
    <t>¿Cuenta con una política de equidad de género?</t>
  </si>
  <si>
    <t>b. Iniciativas informales o aisladas</t>
  </si>
  <si>
    <t>Política o documento si existe</t>
  </si>
  <si>
    <t>Anexar política o documento si existe</t>
  </si>
  <si>
    <t>2.2.5</t>
  </si>
  <si>
    <t>¿Existen mecanismos de consulta y participación ciudadana?</t>
  </si>
  <si>
    <t xml:space="preserve">c. Se realizan de manera periódica, con retroalimentación y ajustes </t>
  </si>
  <si>
    <t>2.2.6</t>
  </si>
  <si>
    <t>¿La empresa incluye proveedores locales en sus procesos?</t>
  </si>
  <si>
    <t>b. Compra ocasional a proveedores locales</t>
  </si>
  <si>
    <t>Política o contratos</t>
  </si>
  <si>
    <t>Anexar política o contratos</t>
  </si>
  <si>
    <t>2.2.7</t>
  </si>
  <si>
    <t>¿Implementa la empresa programas de formación y empleo para sus colaboradores o comunidades?</t>
  </si>
  <si>
    <t>b.  Algunos programas internos</t>
  </si>
  <si>
    <t>2.2.8</t>
  </si>
  <si>
    <t>¿Cómo gestiona la salud y seguridad en el trabajo (SST)?</t>
  </si>
  <si>
    <t xml:space="preserve">b. Tiene un programa formal básico </t>
  </si>
  <si>
    <t>2.2.9</t>
  </si>
  <si>
    <t>¿La empresa desarrolla programas sociales en comunidades aledañas?</t>
  </si>
  <si>
    <t xml:space="preserve">b. Desarrolla ocasionales sin continuidad </t>
  </si>
  <si>
    <t>2.2.10</t>
  </si>
  <si>
    <t>¿La empresa integra Negocios verdes s en su cadena de proveeduría?</t>
  </si>
  <si>
    <t xml:space="preserve">b.  Integración limitada o informar </t>
  </si>
  <si>
    <t xml:space="preserve">Nombre de los negocios verdes, convenios o contratos </t>
  </si>
  <si>
    <t xml:space="preserve">Anexar convenios o contratos </t>
  </si>
  <si>
    <t>2.2.11</t>
  </si>
  <si>
    <t>¿La empresa mide el impacto social de su actividad?</t>
  </si>
  <si>
    <t>c. Medición con indicadores reconocidos (ej. SROI, ISO 26000)</t>
  </si>
  <si>
    <t>Reportes o indicadores</t>
  </si>
  <si>
    <t>Anexar reportes o indicadores</t>
  </si>
  <si>
    <t>2.2.12</t>
  </si>
  <si>
    <t xml:space="preserve">¿Cuenta con certificaciones sociales (ejemplo: Comercio Justo, B Corp)? </t>
  </si>
  <si>
    <t>b. En proceso de obtener</t>
  </si>
  <si>
    <t>Anexar las certificaciones vigentes</t>
  </si>
  <si>
    <t>2.2.13</t>
  </si>
  <si>
    <t>Cumple con la Ley 1618 de 2013 – Inclusión de personas con discapacidad</t>
  </si>
  <si>
    <t>b. NO</t>
  </si>
  <si>
    <t>2.3</t>
  </si>
  <si>
    <t>Gobernanza 10%</t>
  </si>
  <si>
    <t>Estrategia de sostenibilidad e integración al negocio - Ética, transparencia y anticorrupción - Rendición de cuentas y reportes de sostenibilidad - Gestión de riesgos ASG - Participación en redes sectoriales y clústeres - Relación con inversionistas y certificaciones de gestión.</t>
  </si>
  <si>
    <t>2.3.1.</t>
  </si>
  <si>
    <t>¿Cuenta su empresa con una estrategia de sostenibilidad integrada al modelo de negocio?</t>
  </si>
  <si>
    <t>b. Está en proceso de definirla o implementarla</t>
  </si>
  <si>
    <t>Documento de estrategia</t>
  </si>
  <si>
    <t>Anexar documento de estrategia</t>
  </si>
  <si>
    <t>2.3.2.</t>
  </si>
  <si>
    <t>¿La empresa cuenta con políticas de ética y anticorrupción?</t>
  </si>
  <si>
    <t>c. Políticas claras con código público, comité ético y mecanismos de denuncia</t>
  </si>
  <si>
    <t>Código o documento</t>
  </si>
  <si>
    <t>Anexar código o documento</t>
  </si>
  <si>
    <t>2.3.3.</t>
  </si>
  <si>
    <t>¿Cómo maneja la empresa la transparencia y rendición de cuentas?</t>
  </si>
  <si>
    <t xml:space="preserve">b. Presenta informes internos o esporádicos </t>
  </si>
  <si>
    <t>Informe público</t>
  </si>
  <si>
    <t>Anexar informe público</t>
  </si>
  <si>
    <t>2.3.4</t>
  </si>
  <si>
    <t>¿La empresa gestiona los riesgos Ambientales, sociales y de Gobernanza (ASG)  en su operación?</t>
  </si>
  <si>
    <t>b. Identifica riesgos, pero sin planes de mitigación</t>
  </si>
  <si>
    <t>2.3.5</t>
  </si>
  <si>
    <t>¿La empresa publica informes de sostenibilidad?</t>
  </si>
  <si>
    <t>b. Publica información parcial o interna</t>
  </si>
  <si>
    <t>Reporte (GRI, SASB, entre otros)</t>
  </si>
  <si>
    <t>Anexar reporte (GRI, SASB, entre otros)</t>
  </si>
  <si>
    <t>2.3.6</t>
  </si>
  <si>
    <t>¿Participa en redes de sostenibilidad? (espacios colaborativos con distintos actores trabajando en objetivos sociales, ambientales y económicos?</t>
  </si>
  <si>
    <t>b. Participa de manera esporádica</t>
  </si>
  <si>
    <t>2.3.7</t>
  </si>
  <si>
    <t>¿Informa a inversionistas o accionistas sobre sostenibilidad?</t>
  </si>
  <si>
    <t>b. Comunica ocasionalmente</t>
  </si>
  <si>
    <t>2.3.8</t>
  </si>
  <si>
    <t>¿Cuenta con certificaciones de gestión en gobernanza (ejemplo: ISO 9001, ISO 37001 anticorrupción)?</t>
  </si>
  <si>
    <t>c. Certificaciones vigentes</t>
  </si>
  <si>
    <t>Certificado vigente</t>
  </si>
  <si>
    <t>Anexar certificado vigente</t>
  </si>
  <si>
    <t>2.4</t>
  </si>
  <si>
    <t>Económico Comercial 10%</t>
  </si>
  <si>
    <t>Solidez financiera y viabilidad económica - Capacidad de compra e integración de criterios sostenibles - Encadenamiento con negocios verdes - Innovación y acceso a mercados - Reconocimientos y certificaciones de producto</t>
  </si>
  <si>
    <t>2.4.1.</t>
  </si>
  <si>
    <t>¿Cuenta su empresa con estados financieros auditados externamente?</t>
  </si>
  <si>
    <t>b. Tiene estados financieros internos, sin auditoría</t>
  </si>
  <si>
    <t>Dictamen de auditoría</t>
  </si>
  <si>
    <t>Anexar dictamen de auditoría</t>
  </si>
  <si>
    <t>2.4.2</t>
  </si>
  <si>
    <t>¿Cuenta con un porcentaje destinado a compras sostenibles de la empresa?</t>
  </si>
  <si>
    <t>Certificación de proveedores y etiquetas productos</t>
  </si>
  <si>
    <t>2.4.3</t>
  </si>
  <si>
    <t>¿La empresa encadena negocios verdes en su operación?</t>
  </si>
  <si>
    <t>Certificado de negocos verdes verificados</t>
  </si>
  <si>
    <t>2.4.4</t>
  </si>
  <si>
    <t>¿La empresa desarrolla innovación comercial con enfoque sostenible?</t>
  </si>
  <si>
    <t>2.4.5</t>
  </si>
  <si>
    <t>¿Cuál es el alcance de mercado de la empresa?</t>
  </si>
  <si>
    <t>2.4.6</t>
  </si>
  <si>
    <t>¿Ha recibido reconocimientos comerciales relacionados con sostenibilidad?</t>
  </si>
  <si>
    <t>2.4.7</t>
  </si>
  <si>
    <t>¿Cuenta con certificaciones de producto en sostenibilidad?</t>
  </si>
  <si>
    <t xml:space="preserve">Certificaciones vigentes </t>
  </si>
  <si>
    <t xml:space="preserve">Anexar certificaciones vigentes </t>
  </si>
  <si>
    <t>2.4.8</t>
  </si>
  <si>
    <t>¿Integra la empresa criterios sostenibles en sus políticas de compra y contratación?</t>
  </si>
  <si>
    <t>Evidencia</t>
  </si>
  <si>
    <t>Anexar evidencia</t>
  </si>
  <si>
    <t>2.5</t>
  </si>
  <si>
    <t>Nivel Avanzado 20%</t>
  </si>
  <si>
    <t>Participación en iniciativas internacionales - Certificaciones avanzadas de sostenibilidad (B Corp, Fair for Life, etc.) - Reportes de sostenibilidad con verificación externa - Innovación disruptiva en sostenibilidad - Aportes a NDC y compromisos climáticos
Encadenamientos internacionales de NVS - Investigación aplicada y alianzas con academia.</t>
  </si>
  <si>
    <t>2.5.1.</t>
  </si>
  <si>
    <t>¿La empresa participa en iniciativas internacionales de sostenibilidad?</t>
  </si>
  <si>
    <t>b. Participa ocasionalmente o de forma indirecta</t>
  </si>
  <si>
    <t>2.5.2</t>
  </si>
  <si>
    <t>¿Cuenta su empresa con certificación B Corp o similar (ejemplo. Empresa Sistema B, Fair for Life, entre otros)?</t>
  </si>
  <si>
    <t>Certificación vigente</t>
  </si>
  <si>
    <t>Anexar certificación vigente</t>
  </si>
  <si>
    <t>2.5.3</t>
  </si>
  <si>
    <t>¿Publica reportes de sostenibilidad con verificación independiente?</t>
  </si>
  <si>
    <t>Reporte  con constancia de verificación</t>
  </si>
  <si>
    <t>Anexar reporte  con constancia de verificación</t>
  </si>
  <si>
    <t>2.5.4</t>
  </si>
  <si>
    <t>¿Su empresa desarrolla innovaciones disruptivas (innovaciones que cambian radicalmente procesos o productos) con impacto ambiental o social positivo?</t>
  </si>
  <si>
    <t>2.5.5</t>
  </si>
  <si>
    <t>¿La empresa aporta formalmente a las Contribuciones determinadas a nivel nacional (NDC) de Colombia y reporta sus avances?</t>
  </si>
  <si>
    <t>2.5.6</t>
  </si>
  <si>
    <t>¿La empresa facilita encadenamientos de negocios verdes a nivel internacional?</t>
  </si>
  <si>
    <t xml:space="preserve">Convenios o contratos </t>
  </si>
  <si>
    <t>2.5.7</t>
  </si>
  <si>
    <t>¿Su empresa ha desarrollado o ha participado en proyectos de sostenibilidad ?</t>
  </si>
  <si>
    <t>c. Participa de forma continua con convenios de investigación aplicada</t>
  </si>
  <si>
    <t>Ficha de perfil del proyecto adjuntada</t>
  </si>
  <si>
    <t>Anexar la ficha de perfil del proyecto adjuntada</t>
  </si>
  <si>
    <t>2.5.8</t>
  </si>
  <si>
    <t>¿La empresa realiza integración de factores ambientales en toma de decisiones financieras, impulsando inversiones que apuntan a la sostenibilidad (finanzas verdes)?</t>
  </si>
  <si>
    <t>2.6</t>
  </si>
  <si>
    <t xml:space="preserve">Resultados </t>
  </si>
  <si>
    <t>Valor máximo posible</t>
  </si>
  <si>
    <t>Gestión Ambiental</t>
  </si>
  <si>
    <t>Gestión Social</t>
  </si>
  <si>
    <t>Gobernanza</t>
  </si>
  <si>
    <t>Económico - Comercial</t>
  </si>
  <si>
    <t>Nivel avanzado</t>
  </si>
  <si>
    <t>Resultado final</t>
  </si>
  <si>
    <t>Continuidad del proceso</t>
  </si>
  <si>
    <t>2.1 GESTIÓN AMBIENTAL - 30%</t>
  </si>
  <si>
    <t>2.2 GESTIÓN SOCIAL - 30%</t>
  </si>
  <si>
    <t>2.3 GOBERNANZA - 10%</t>
  </si>
  <si>
    <t>2.4 ECONÓMICO - COMERCIAL - 10%</t>
  </si>
  <si>
    <t>2.5 NIVEL AVANZADO - 20%</t>
  </si>
  <si>
    <t>Columna1</t>
  </si>
  <si>
    <t>Columna2</t>
  </si>
  <si>
    <t>Columna3</t>
  </si>
  <si>
    <t>Puntaje2</t>
  </si>
  <si>
    <t>Puntaje3</t>
  </si>
  <si>
    <t>2.3.1</t>
  </si>
  <si>
    <t>2.3.2</t>
  </si>
  <si>
    <t>2.3.3</t>
  </si>
  <si>
    <t>2.4.1</t>
  </si>
  <si>
    <t>2.5.1</t>
  </si>
  <si>
    <t>a. La empresa no realiza acciones de restauración de ecosistemas.</t>
  </si>
  <si>
    <t>a. No genera</t>
  </si>
  <si>
    <t xml:space="preserve">a.  No usa </t>
  </si>
  <si>
    <t>a. No reporta</t>
  </si>
  <si>
    <t>a. Ninguno</t>
  </si>
  <si>
    <t>a. No tiene</t>
  </si>
  <si>
    <t>a. No mide</t>
  </si>
  <si>
    <t>a. No aplica</t>
  </si>
  <si>
    <t>a. No considera</t>
  </si>
  <si>
    <t>a. Ninguna</t>
  </si>
  <si>
    <t>a. No participa</t>
  </si>
  <si>
    <t xml:space="preserve">a. No tiene política </t>
  </si>
  <si>
    <t>a. No implementa</t>
  </si>
  <si>
    <t>a.  No implementa</t>
  </si>
  <si>
    <t>a. No existe</t>
  </si>
  <si>
    <t>a.  No existen</t>
  </si>
  <si>
    <t>a. No fomenta</t>
  </si>
  <si>
    <t xml:space="preserve">a. Cumple solo requisitos mínimos legales </t>
  </si>
  <si>
    <t>a. No desarrolla</t>
  </si>
  <si>
    <t>a.  No integra</t>
  </si>
  <si>
    <t>a. SI</t>
  </si>
  <si>
    <t>a. No cuenta con estrategia</t>
  </si>
  <si>
    <t>a. No tiene políticas</t>
  </si>
  <si>
    <t>a. No aplica mecanismos de rendición de cuentas</t>
  </si>
  <si>
    <t>a. No realiza análisis de riesgos</t>
  </si>
  <si>
    <t>a. No publica informes</t>
  </si>
  <si>
    <t>a. No informa</t>
  </si>
  <si>
    <t>a. No tiene certificaciones</t>
  </si>
  <si>
    <t>a. No tiene sistema contable o registros básicos</t>
  </si>
  <si>
    <t>a. No cuenta</t>
  </si>
  <si>
    <t>a. No encadena negocios verdes</t>
  </si>
  <si>
    <t>a. Ninguna innovación identificada</t>
  </si>
  <si>
    <t>a. Limitado al mercado local</t>
  </si>
  <si>
    <t xml:space="preserve">a. No considera criterios sostenibles </t>
  </si>
  <si>
    <t xml:space="preserve">a.  No participa </t>
  </si>
  <si>
    <t>a. No aplica o no tiene certificación</t>
  </si>
  <si>
    <t>a. No publica</t>
  </si>
  <si>
    <t>a. No aplica innovación disruptiva</t>
  </si>
  <si>
    <t>a.  No realiza aportes</t>
  </si>
  <si>
    <t>a. No tiene encadenamientos internacionales</t>
  </si>
  <si>
    <t xml:space="preserve">a.   No tiene en cuenta los factores ambientales </t>
  </si>
  <si>
    <t>b. Realiza acciones puntuales (ej. restauración en áreas limitadas), pero sin plan de monitoreo y seguimiento</t>
  </si>
  <si>
    <t>b. Si genera pero no reporta</t>
  </si>
  <si>
    <t>b. Algunas prácticas (ej. reciclaje de empaques, ecodiseños, reutilización, reducción de residuos, reincorporación de los residuos la cadena productiva)</t>
  </si>
  <si>
    <t>b. Parcialmente sostenibles</t>
  </si>
  <si>
    <t>b. Se realizan esporádicamente</t>
  </si>
  <si>
    <t>b.  Medición ocasional o básica</t>
  </si>
  <si>
    <t>b. Tiene principios generales o políticas internas sin publicación</t>
  </si>
  <si>
    <t>b. En proceso de certificación</t>
  </si>
  <si>
    <t>b. Se ha destinado un porcentaje ocasionalmente</t>
  </si>
  <si>
    <t>b. Encadena de forma limitada o en pruebas piloto</t>
  </si>
  <si>
    <t>b. Lanzamientos esporádicos de productos/servicios verdes</t>
  </si>
  <si>
    <t>b. Presencia consolidada a nivel nacional</t>
  </si>
  <si>
    <t>b. Reconocimientos locales o sectoriales</t>
  </si>
  <si>
    <t>b. Está en proceso (ej. auditoría inicial)</t>
  </si>
  <si>
    <t>b. Los aplica parcialmente (ej. proveedor local, ocasionalmente sostenibilidad)</t>
  </si>
  <si>
    <t>b. Está en proceso de certificación</t>
  </si>
  <si>
    <t>b. Publica sin verificación externa</t>
  </si>
  <si>
    <t>b. Tiene proyectos piloto en desarrollo</t>
  </si>
  <si>
    <t>b. Realiza aportes, pero sin reporte formal</t>
  </si>
  <si>
    <t>b. Ha realizado contactos o alianzas iniciales</t>
  </si>
  <si>
    <t>b. Ha participado en investigaciones puntuales</t>
  </si>
  <si>
    <t>b. Tiene en cuenta los factores ambientales de manera parcial.</t>
  </si>
  <si>
    <t>c. Usa para toda su operación</t>
  </si>
  <si>
    <t xml:space="preserve">c. Programa integral (reúso, captación de lluvia, tecnologías eficientes) </t>
  </si>
  <si>
    <t xml:space="preserve">c. Programa integral con fuentes renovables instaladas (Paneles solares, biomasa, cogeneración limpia.) </t>
  </si>
  <si>
    <t>c. Medida con plan de reducción y verificación externa (huella verificada y planes de mitigación)</t>
  </si>
  <si>
    <t>c. Plan integral, reincorporando residuos a la cadena de valor (Economía circular aplicada)</t>
  </si>
  <si>
    <t>c. Mide y protege biodiversidad con indicadores (Proyectos de monitoreo, conservación in situ o ex situ.)</t>
  </si>
  <si>
    <t>c. Certificaciones vigentes (ISO 14001, FSC, Rainforest, etc.)</t>
  </si>
  <si>
    <t>c. 100% trazados y sostenibles (Ej. materias primas certificadas.)</t>
  </si>
  <si>
    <t xml:space="preserve">c. Lidera iniciativas sectoriales o interinstitucionales </t>
  </si>
  <si>
    <t>c. Sí, documentada, comunicada y con mecanismos de seguimiento</t>
  </si>
  <si>
    <t>c. Si implementa o implementó en la línea ambiental</t>
  </si>
  <si>
    <t>c. Programas activos con indicadores de impacto</t>
  </si>
  <si>
    <t>c. Política formal con programas de capacitación, liderazgo femenino y seguimiento</t>
  </si>
  <si>
    <t>c. Política de compras locales con seguimiento de impacto</t>
  </si>
  <si>
    <t xml:space="preserve">c. Programas permanentes internos y externos (ej. formación a jóvenes/comunidades) </t>
  </si>
  <si>
    <t>c. Cuenta con un sistema certificado (ISO 45001, OHSAS)</t>
  </si>
  <si>
    <t>c. Programas sociales permanentes con indicadores de impacto</t>
  </si>
  <si>
    <t>c.  Integración sistemática con contratos o acuerdos de largo plazo</t>
  </si>
  <si>
    <t>c. Tiene estrategia escrita, implementada e integrada en todas las áreas</t>
  </si>
  <si>
    <t>c. Publica informes periódicos accesibles a grupos de interés</t>
  </si>
  <si>
    <t>c. Análisis completo con planes de mitigación, monitoreo e indicadores</t>
  </si>
  <si>
    <t>c. Publica informe anual bajo estándares (GRI, SASB, TCFD)</t>
  </si>
  <si>
    <t>c. Lidera o tiene rol activo en redes y clústeres</t>
  </si>
  <si>
    <t>c. Publica reportes integrados (financieros y ASG)</t>
  </si>
  <si>
    <t>c. Tiene estados auditados por firma externa con validación independiente</t>
  </si>
  <si>
    <t>c. Se cuenta con un porcentaje definido y permanente  a las compras sostenibles</t>
  </si>
  <si>
    <t>c. Encadenamiento sistemático, con trazabilidad y contratos formales</t>
  </si>
  <si>
    <t>c. Estrategia continua de innovación comercial sostenible, con inversión en I+D</t>
  </si>
  <si>
    <t>c. Presencia en mercados internacionales (exporta) con oferta verde diferenciada</t>
  </si>
  <si>
    <t xml:space="preserve">c. Reconocimientos nacionales/internacionales (premios, rankings) </t>
  </si>
  <si>
    <t>c. Certificación vigente (ej. orgánico, Rainforest, FSC, Fair Trade)</t>
  </si>
  <si>
    <t>c. Política formal de compras sostenibles aplicada a toda la cadena</t>
  </si>
  <si>
    <t>c. Miembro activo en iniciativas como Pacto Global, Science Based Targets, Carbon Disclosure Project</t>
  </si>
  <si>
    <t>c. Tiene certificación vigente</t>
  </si>
  <si>
    <t>c. Publica reportes GRI, SASB u otros, verificados por tercera parte</t>
  </si>
  <si>
    <t>c. Desarrolla e implementa innovaciones disruptivas reconocidas en el sector</t>
  </si>
  <si>
    <t>c. Reporta avances oficiales al MADS u organismos internacionales</t>
  </si>
  <si>
    <t>c.  Tiene encadenamientos internacionales formales, con exportación/importación verde</t>
  </si>
  <si>
    <t>c. Si, se integran factores ambientales en la en toma de decisiones de la empresa</t>
  </si>
  <si>
    <r>
      <rPr>
        <b/>
        <sz val="8"/>
        <rFont val="Arial Narrow"/>
        <family val="2"/>
      </rPr>
      <t>Versión:</t>
    </r>
    <r>
      <rPr>
        <sz val="8"/>
        <rFont val="Arial Narrow"/>
        <family val="2"/>
      </rPr>
      <t xml:space="preserve"> 1</t>
    </r>
  </si>
  <si>
    <t>Fotografías o los indicadores de seguimiento</t>
  </si>
  <si>
    <t>Contratos con empresas de transporte y/o certificados de transporte con energía renovables</t>
  </si>
  <si>
    <t>Certificado de negocios verdes verificados</t>
  </si>
  <si>
    <t>Proceso: Gestión del Desarrollo Sostenible</t>
  </si>
  <si>
    <t>FICHA DE HOMOLOGACIÓN DE EMPRESAS ANCLA Y ANCLA VERDE</t>
  </si>
  <si>
    <t>c. Sociedades por Acciones Simplificadas (S.A.S)</t>
  </si>
  <si>
    <t>d. Sociedad Colectiva</t>
  </si>
  <si>
    <t>e. Sociedad Anónima (S.A.)</t>
  </si>
  <si>
    <t>f. Sociedad de Responsabilidad Limitada (Ltda.)</t>
  </si>
  <si>
    <t>g. Sociedad en Comandita Simple (S. en C.)</t>
  </si>
  <si>
    <t>h. Sociedad Comandita por Acciones (S.C.A.)</t>
  </si>
  <si>
    <t>i. Asociación</t>
  </si>
  <si>
    <t>j. Corporación</t>
  </si>
  <si>
    <t>k. Fundación</t>
  </si>
  <si>
    <t>l. Entidades de la economía solidaria (Cooperativas, precooperativas, fondos de empleados, asociaciones mutuales)</t>
  </si>
  <si>
    <t>m. Otra</t>
  </si>
  <si>
    <r>
      <rPr>
        <b/>
        <sz val="8"/>
        <color rgb="FF000000"/>
        <rFont val="Arial Narrow"/>
        <family val="2"/>
      </rPr>
      <t>Código:</t>
    </r>
    <r>
      <rPr>
        <sz val="8"/>
        <color rgb="FF000000"/>
        <rFont val="Arial Narrow"/>
        <family val="2"/>
      </rPr>
      <t xml:space="preserve"> F-M-GDS-29</t>
    </r>
  </si>
  <si>
    <r>
      <t>Vigencia:</t>
    </r>
    <r>
      <rPr>
        <sz val="8"/>
        <rFont val="Arial Narrow"/>
        <family val="2"/>
      </rPr>
      <t xml:space="preserve"> 03</t>
    </r>
    <r>
      <rPr>
        <sz val="8"/>
        <color theme="1"/>
        <rFont val="Arial Narrow"/>
        <family val="2"/>
      </rPr>
      <t>/03/2026</t>
    </r>
  </si>
  <si>
    <r>
      <t>Vigencia:</t>
    </r>
    <r>
      <rPr>
        <sz val="8"/>
        <rFont val="Arial Narrow"/>
        <family val="2"/>
      </rPr>
      <t xml:space="preserve"> 03/03/2026</t>
    </r>
  </si>
  <si>
    <r>
      <t xml:space="preserve">Código: </t>
    </r>
    <r>
      <rPr>
        <sz val="8"/>
        <rFont val="Arial Narrow"/>
        <family val="2"/>
      </rPr>
      <t>F-M-GDS-29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</si>
</sst>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u/>
      <sz val="11"/>
      <color theme="1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0"/>
      <name val="Arial Narrow"/>
      <family val="2"/>
    </font>
    <font>
      <sz val="8"/>
      <name val="Calibri"/>
      <family val="2"/>
      <scheme val="minor"/>
    </font>
    <font>
      <b/>
      <sz val="22"/>
      <name val="Arial Narrow"/>
      <family val="2"/>
    </font>
    <font>
      <b/>
      <sz val="18"/>
      <name val="Arial Narrow"/>
      <family val="2"/>
    </font>
    <font>
      <sz val="11"/>
      <color theme="9" tint="0.59999389629810485"/>
      <name val="Arial Narrow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b/>
      <sz val="9"/>
      <color theme="0"/>
      <name val="Arial Narrow"/>
      <family val="2"/>
    </font>
    <font>
      <b/>
      <sz val="10"/>
      <name val="Arial Narrow"/>
      <family val="2"/>
    </font>
    <font>
      <sz val="10"/>
      <color rgb="FF000000"/>
      <name val="Arial Narrow"/>
      <family val="2"/>
    </font>
    <font>
      <sz val="10"/>
      <color rgb="FFFF0000"/>
      <name val="Arial Narrow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6BE55"/>
        <bgColor indexed="64"/>
      </patternFill>
    </fill>
    <fill>
      <patternFill patternType="solid">
        <fgColor rgb="FF504F4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ECCF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rgb="FF92D050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9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2" fillId="2" borderId="0" xfId="0" applyFont="1" applyFill="1"/>
    <xf numFmtId="0" fontId="3" fillId="2" borderId="0" xfId="0" applyFont="1" applyFill="1" applyAlignment="1">
      <alignment vertical="center" wrapText="1"/>
    </xf>
    <xf numFmtId="0" fontId="7" fillId="2" borderId="0" xfId="0" applyFont="1" applyFill="1"/>
    <xf numFmtId="0" fontId="8" fillId="2" borderId="0" xfId="0" applyFont="1" applyFill="1" applyAlignment="1">
      <alignment vertical="center" wrapText="1"/>
    </xf>
    <xf numFmtId="2" fontId="7" fillId="2" borderId="0" xfId="0" applyNumberFormat="1" applyFont="1" applyFill="1"/>
    <xf numFmtId="10" fontId="7" fillId="2" borderId="0" xfId="0" applyNumberFormat="1" applyFont="1" applyFill="1"/>
    <xf numFmtId="0" fontId="4" fillId="2" borderId="0" xfId="0" applyFont="1" applyFill="1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9" fontId="9" fillId="0" borderId="0" xfId="2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0" fillId="5" borderId="2" xfId="0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2" fillId="15" borderId="12" xfId="0" applyFont="1" applyFill="1" applyBorder="1" applyAlignment="1">
      <alignment vertical="center" wrapText="1"/>
    </xf>
    <xf numFmtId="0" fontId="12" fillId="2" borderId="13" xfId="0" applyFont="1" applyFill="1" applyBorder="1" applyAlignment="1" applyProtection="1">
      <alignment horizontal="left" vertical="center" wrapText="1"/>
      <protection locked="0"/>
    </xf>
    <xf numFmtId="0" fontId="12" fillId="2" borderId="14" xfId="0" applyFont="1" applyFill="1" applyBorder="1" applyAlignment="1" applyProtection="1">
      <alignment horizontal="left" vertical="center" wrapText="1"/>
      <protection locked="0"/>
    </xf>
    <xf numFmtId="0" fontId="12" fillId="15" borderId="12" xfId="0" applyFont="1" applyFill="1" applyBorder="1" applyAlignment="1">
      <alignment horizontal="left" vertical="center"/>
    </xf>
    <xf numFmtId="0" fontId="12" fillId="15" borderId="12" xfId="0" applyFont="1" applyFill="1" applyBorder="1" applyAlignment="1">
      <alignment vertical="center"/>
    </xf>
    <xf numFmtId="0" fontId="12" fillId="15" borderId="12" xfId="0" applyFont="1" applyFill="1" applyBorder="1" applyAlignment="1">
      <alignment horizontal="left" vertical="center" wrapText="1"/>
    </xf>
    <xf numFmtId="0" fontId="12" fillId="15" borderId="13" xfId="0" applyFont="1" applyFill="1" applyBorder="1" applyAlignment="1">
      <alignment horizontal="left" vertical="center"/>
    </xf>
    <xf numFmtId="0" fontId="12" fillId="2" borderId="14" xfId="0" applyFont="1" applyFill="1" applyBorder="1" applyAlignment="1" applyProtection="1">
      <alignment vertical="center"/>
      <protection locked="0"/>
    </xf>
    <xf numFmtId="0" fontId="9" fillId="2" borderId="14" xfId="0" applyFont="1" applyFill="1" applyBorder="1" applyAlignment="1" applyProtection="1">
      <alignment vertical="center"/>
      <protection locked="0"/>
    </xf>
    <xf numFmtId="0" fontId="12" fillId="15" borderId="13" xfId="0" applyFont="1" applyFill="1" applyBorder="1" applyAlignment="1">
      <alignment vertical="center" wrapText="1"/>
    </xf>
    <xf numFmtId="0" fontId="12" fillId="2" borderId="13" xfId="0" applyFont="1" applyFill="1" applyBorder="1" applyAlignment="1" applyProtection="1">
      <alignment vertical="center" wrapText="1"/>
      <protection locked="0"/>
    </xf>
    <xf numFmtId="0" fontId="12" fillId="2" borderId="0" xfId="0" applyFont="1" applyFill="1" applyAlignment="1">
      <alignment horizontal="left" vertical="center"/>
    </xf>
    <xf numFmtId="0" fontId="12" fillId="15" borderId="18" xfId="0" applyFont="1" applyFill="1" applyBorder="1" applyAlignment="1">
      <alignment horizontal="left" vertical="center"/>
    </xf>
    <xf numFmtId="0" fontId="12" fillId="15" borderId="20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2" fillId="2" borderId="27" xfId="0" applyFont="1" applyFill="1" applyBorder="1" applyAlignment="1">
      <alignment vertical="center"/>
    </xf>
    <xf numFmtId="0" fontId="12" fillId="2" borderId="0" xfId="0" applyFont="1" applyFill="1" applyAlignment="1">
      <alignment horizontal="left" vertical="center" wrapText="1"/>
    </xf>
    <xf numFmtId="3" fontId="12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 applyProtection="1">
      <alignment horizontal="left" vertical="center" wrapText="1"/>
      <protection locked="0"/>
    </xf>
    <xf numFmtId="0" fontId="12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 applyProtection="1">
      <alignment vertical="center" wrapText="1"/>
      <protection locked="0"/>
    </xf>
    <xf numFmtId="0" fontId="2" fillId="2" borderId="28" xfId="0" applyFont="1" applyFill="1" applyBorder="1" applyAlignment="1">
      <alignment vertical="center"/>
    </xf>
    <xf numFmtId="0" fontId="1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12" fillId="2" borderId="24" xfId="0" applyFont="1" applyFill="1" applyBorder="1" applyAlignment="1">
      <alignment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13" fillId="15" borderId="2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vertical="center"/>
    </xf>
    <xf numFmtId="0" fontId="12" fillId="2" borderId="23" xfId="0" applyFont="1" applyFill="1" applyBorder="1" applyAlignment="1">
      <alignment vertical="center"/>
    </xf>
    <xf numFmtId="0" fontId="12" fillId="2" borderId="25" xfId="0" applyFont="1" applyFill="1" applyBorder="1" applyAlignment="1">
      <alignment vertical="center"/>
    </xf>
    <xf numFmtId="0" fontId="12" fillId="2" borderId="27" xfId="0" applyFont="1" applyFill="1" applyBorder="1" applyAlignment="1">
      <alignment vertical="center"/>
    </xf>
    <xf numFmtId="0" fontId="12" fillId="2" borderId="28" xfId="0" applyFont="1" applyFill="1" applyBorder="1" applyAlignment="1">
      <alignment vertical="center"/>
    </xf>
    <xf numFmtId="0" fontId="12" fillId="2" borderId="30" xfId="0" applyFont="1" applyFill="1" applyBorder="1" applyAlignment="1">
      <alignment vertical="center"/>
    </xf>
    <xf numFmtId="0" fontId="14" fillId="2" borderId="27" xfId="0" applyFont="1" applyFill="1" applyBorder="1" applyAlignment="1">
      <alignment vertical="center"/>
    </xf>
    <xf numFmtId="0" fontId="14" fillId="2" borderId="30" xfId="0" applyFont="1" applyFill="1" applyBorder="1" applyAlignment="1">
      <alignment vertical="center"/>
    </xf>
    <xf numFmtId="0" fontId="13" fillId="2" borderId="2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vertical="center" wrapText="1"/>
    </xf>
    <xf numFmtId="0" fontId="12" fillId="2" borderId="29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 wrapText="1"/>
    </xf>
    <xf numFmtId="0" fontId="12" fillId="2" borderId="29" xfId="0" applyFont="1" applyFill="1" applyBorder="1"/>
    <xf numFmtId="0" fontId="12" fillId="2" borderId="23" xfId="0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left" vertical="center"/>
    </xf>
    <xf numFmtId="0" fontId="12" fillId="2" borderId="28" xfId="0" applyFont="1" applyFill="1" applyBorder="1" applyAlignment="1">
      <alignment horizontal="left" vertical="center"/>
    </xf>
    <xf numFmtId="0" fontId="19" fillId="2" borderId="0" xfId="0" applyFont="1" applyFill="1"/>
    <xf numFmtId="0" fontId="19" fillId="0" borderId="0" xfId="0" applyFont="1"/>
    <xf numFmtId="0" fontId="12" fillId="0" borderId="29" xfId="0" applyFont="1" applyBorder="1" applyAlignment="1">
      <alignment vertical="center"/>
    </xf>
    <xf numFmtId="0" fontId="11" fillId="2" borderId="0" xfId="3" applyFont="1" applyFill="1" applyBorder="1" applyAlignment="1" applyProtection="1">
      <alignment horizontal="center" vertical="center" wrapText="1"/>
      <protection locked="0"/>
    </xf>
    <xf numFmtId="1" fontId="12" fillId="2" borderId="0" xfId="0" applyNumberFormat="1" applyFont="1" applyFill="1" applyAlignment="1" applyProtection="1">
      <alignment horizontal="right" vertical="center" wrapText="1"/>
      <protection locked="0"/>
    </xf>
    <xf numFmtId="0" fontId="9" fillId="16" borderId="2" xfId="0" applyFont="1" applyFill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0" fontId="10" fillId="13" borderId="15" xfId="0" applyFont="1" applyFill="1" applyBorder="1" applyAlignment="1">
      <alignment vertical="center" wrapText="1"/>
    </xf>
    <xf numFmtId="9" fontId="12" fillId="12" borderId="2" xfId="2" applyFont="1" applyFill="1" applyBorder="1" applyAlignment="1">
      <alignment horizontal="center" vertical="center" wrapText="1"/>
    </xf>
    <xf numFmtId="10" fontId="12" fillId="12" borderId="2" xfId="2" applyNumberFormat="1" applyFont="1" applyFill="1" applyBorder="1" applyAlignment="1">
      <alignment horizontal="center" vertical="center" wrapText="1"/>
    </xf>
    <xf numFmtId="10" fontId="12" fillId="12" borderId="21" xfId="2" applyNumberFormat="1" applyFont="1" applyFill="1" applyBorder="1" applyAlignment="1">
      <alignment horizontal="center" vertical="center" wrapText="1"/>
    </xf>
    <xf numFmtId="10" fontId="12" fillId="0" borderId="2" xfId="2" applyNumberFormat="1" applyFont="1" applyBorder="1" applyAlignment="1">
      <alignment horizontal="center" vertical="center" wrapText="1"/>
    </xf>
    <xf numFmtId="10" fontId="12" fillId="0" borderId="21" xfId="2" applyNumberFormat="1" applyFont="1" applyBorder="1" applyAlignment="1">
      <alignment horizontal="center" vertical="center" wrapText="1"/>
    </xf>
    <xf numFmtId="9" fontId="12" fillId="12" borderId="10" xfId="2" applyFont="1" applyFill="1" applyBorder="1" applyAlignment="1">
      <alignment horizontal="center" vertical="center" wrapText="1"/>
    </xf>
    <xf numFmtId="0" fontId="11" fillId="2" borderId="0" xfId="3" applyFont="1" applyFill="1" applyBorder="1" applyAlignment="1" applyProtection="1">
      <alignment vertical="center" wrapText="1"/>
      <protection locked="0"/>
    </xf>
    <xf numFmtId="0" fontId="26" fillId="0" borderId="2" xfId="0" applyFont="1" applyBorder="1" applyAlignment="1">
      <alignment horizontal="center" vertical="center" wrapText="1" readingOrder="1"/>
    </xf>
    <xf numFmtId="0" fontId="26" fillId="0" borderId="2" xfId="0" applyFont="1" applyBorder="1" applyAlignment="1">
      <alignment horizontal="left" vertical="center" wrapText="1" readingOrder="1"/>
    </xf>
    <xf numFmtId="0" fontId="7" fillId="2" borderId="0" xfId="0" applyFont="1" applyFill="1" applyAlignment="1">
      <alignment horizontal="center" vertical="center"/>
    </xf>
    <xf numFmtId="0" fontId="12" fillId="18" borderId="12" xfId="0" applyFont="1" applyFill="1" applyBorder="1" applyAlignment="1">
      <alignment vertical="center"/>
    </xf>
    <xf numFmtId="14" fontId="12" fillId="2" borderId="0" xfId="0" applyNumberFormat="1" applyFont="1" applyFill="1" applyAlignment="1">
      <alignment horizontal="left" vertical="center"/>
    </xf>
    <xf numFmtId="0" fontId="10" fillId="13" borderId="12" xfId="0" applyFont="1" applyFill="1" applyBorder="1" applyAlignment="1">
      <alignment horizontal="center" vertical="center" wrapText="1"/>
    </xf>
    <xf numFmtId="0" fontId="10" fillId="13" borderId="49" xfId="0" applyFont="1" applyFill="1" applyBorder="1" applyAlignment="1">
      <alignment horizontal="center" vertical="center" wrapText="1"/>
    </xf>
    <xf numFmtId="0" fontId="13" fillId="18" borderId="2" xfId="0" applyFont="1" applyFill="1" applyBorder="1" applyAlignment="1">
      <alignment horizontal="center" vertical="center" wrapText="1"/>
    </xf>
    <xf numFmtId="0" fontId="12" fillId="18" borderId="20" xfId="0" applyFont="1" applyFill="1" applyBorder="1" applyAlignment="1">
      <alignment horizontal="left" vertical="center"/>
    </xf>
    <xf numFmtId="0" fontId="12" fillId="18" borderId="18" xfId="0" applyFont="1" applyFill="1" applyBorder="1" applyAlignment="1">
      <alignment horizontal="left" vertical="center"/>
    </xf>
    <xf numFmtId="164" fontId="2" fillId="2" borderId="0" xfId="0" applyNumberFormat="1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12" fillId="15" borderId="12" xfId="0" applyFont="1" applyFill="1" applyBorder="1" applyAlignment="1">
      <alignment horizontal="left" vertical="center" wrapText="1"/>
    </xf>
    <xf numFmtId="0" fontId="12" fillId="15" borderId="13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15" borderId="12" xfId="0" applyFont="1" applyFill="1" applyBorder="1" applyAlignment="1">
      <alignment horizontal="center" vertical="center" wrapText="1"/>
    </xf>
    <xf numFmtId="0" fontId="12" fillId="15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12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40" xfId="3" applyFill="1" applyBorder="1" applyAlignment="1" applyProtection="1">
      <alignment horizontal="center" vertical="center" wrapText="1"/>
      <protection locked="0"/>
    </xf>
    <xf numFmtId="0" fontId="6" fillId="2" borderId="31" xfId="3" applyFill="1" applyBorder="1" applyAlignment="1" applyProtection="1">
      <alignment horizontal="center" vertical="center" wrapText="1"/>
      <protection locked="0"/>
    </xf>
    <xf numFmtId="0" fontId="6" fillId="2" borderId="32" xfId="3" applyFill="1" applyBorder="1" applyAlignment="1" applyProtection="1">
      <alignment horizontal="center" vertical="center" wrapText="1"/>
      <protection locked="0"/>
    </xf>
    <xf numFmtId="0" fontId="12" fillId="15" borderId="40" xfId="0" applyFont="1" applyFill="1" applyBorder="1" applyAlignment="1">
      <alignment horizontal="center" vertical="center" wrapText="1"/>
    </xf>
    <xf numFmtId="0" fontId="12" fillId="15" borderId="31" xfId="0" applyFont="1" applyFill="1" applyBorder="1" applyAlignment="1">
      <alignment horizontal="center" vertical="center" wrapText="1"/>
    </xf>
    <xf numFmtId="0" fontId="12" fillId="15" borderId="4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12" fillId="2" borderId="13" xfId="0" applyFont="1" applyFill="1" applyBorder="1" applyAlignment="1" applyProtection="1">
      <alignment horizontal="left" vertical="center"/>
      <protection locked="0"/>
    </xf>
    <xf numFmtId="0" fontId="12" fillId="2" borderId="14" xfId="0" applyFont="1" applyFill="1" applyBorder="1" applyAlignment="1" applyProtection="1">
      <alignment horizontal="left" vertical="center"/>
      <protection locked="0"/>
    </xf>
    <xf numFmtId="1" fontId="12" fillId="17" borderId="13" xfId="0" applyNumberFormat="1" applyFont="1" applyFill="1" applyBorder="1" applyAlignment="1" applyProtection="1">
      <alignment horizontal="center" vertical="center" wrapText="1"/>
      <protection locked="0"/>
    </xf>
    <xf numFmtId="1" fontId="12" fillId="17" borderId="14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left" vertical="center" wrapText="1"/>
      <protection locked="0"/>
    </xf>
    <xf numFmtId="0" fontId="12" fillId="2" borderId="14" xfId="0" applyFont="1" applyFill="1" applyBorder="1" applyAlignment="1" applyProtection="1">
      <alignment horizontal="left" vertical="center" wrapText="1"/>
      <protection locked="0"/>
    </xf>
    <xf numFmtId="0" fontId="12" fillId="0" borderId="13" xfId="0" applyFont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horizontal="left" vertical="center" wrapText="1"/>
      <protection locked="0"/>
    </xf>
    <xf numFmtId="49" fontId="9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8" fillId="2" borderId="13" xfId="0" applyFont="1" applyFill="1" applyBorder="1" applyAlignment="1" applyProtection="1">
      <alignment horizontal="center" vertical="center" wrapText="1"/>
      <protection locked="0"/>
    </xf>
    <xf numFmtId="0" fontId="18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0" fontId="10" fillId="13" borderId="16" xfId="0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vertical="center" wrapText="1"/>
    </xf>
    <xf numFmtId="0" fontId="24" fillId="14" borderId="2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 applyProtection="1">
      <alignment horizontal="center" vertical="center" wrapText="1"/>
      <protection locked="0"/>
    </xf>
    <xf numFmtId="1" fontId="12" fillId="2" borderId="13" xfId="0" applyNumberFormat="1" applyFont="1" applyFill="1" applyBorder="1" applyAlignment="1" applyProtection="1">
      <alignment horizontal="left" vertical="center" wrapText="1"/>
      <protection locked="0"/>
    </xf>
    <xf numFmtId="1" fontId="12" fillId="2" borderId="14" xfId="0" applyNumberFormat="1" applyFont="1" applyFill="1" applyBorder="1" applyAlignment="1" applyProtection="1">
      <alignment horizontal="left" vertical="center" wrapText="1"/>
      <protection locked="0"/>
    </xf>
    <xf numFmtId="1" fontId="12" fillId="2" borderId="13" xfId="0" applyNumberFormat="1" applyFont="1" applyFill="1" applyBorder="1" applyAlignment="1" applyProtection="1">
      <alignment horizontal="right" vertical="center" wrapText="1"/>
      <protection locked="0"/>
    </xf>
    <xf numFmtId="1" fontId="12" fillId="2" borderId="14" xfId="0" applyNumberFormat="1" applyFont="1" applyFill="1" applyBorder="1" applyAlignment="1" applyProtection="1">
      <alignment horizontal="right" vertical="center" wrapText="1"/>
      <protection locked="0"/>
    </xf>
    <xf numFmtId="1" fontId="12" fillId="2" borderId="13" xfId="0" applyNumberFormat="1" applyFont="1" applyFill="1" applyBorder="1" applyAlignment="1" applyProtection="1">
      <alignment horizontal="center" vertical="center" wrapText="1"/>
      <protection locked="0"/>
    </xf>
    <xf numFmtId="1" fontId="1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3" xfId="3" applyFill="1" applyBorder="1" applyAlignment="1" applyProtection="1">
      <alignment horizontal="center" vertical="center" wrapText="1"/>
      <protection locked="0"/>
    </xf>
    <xf numFmtId="0" fontId="11" fillId="2" borderId="13" xfId="3" applyFont="1" applyFill="1" applyBorder="1" applyAlignment="1" applyProtection="1">
      <alignment horizontal="center" vertical="center" wrapText="1"/>
      <protection locked="0"/>
    </xf>
    <xf numFmtId="0" fontId="11" fillId="2" borderId="14" xfId="3" applyFont="1" applyFill="1" applyBorder="1" applyAlignment="1" applyProtection="1">
      <alignment horizontal="center" vertical="center" wrapText="1"/>
      <protection locked="0"/>
    </xf>
    <xf numFmtId="0" fontId="20" fillId="0" borderId="3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49" fontId="9" fillId="15" borderId="13" xfId="0" applyNumberFormat="1" applyFont="1" applyFill="1" applyBorder="1" applyAlignment="1">
      <alignment horizontal="left" vertical="center" wrapText="1"/>
    </xf>
    <xf numFmtId="0" fontId="10" fillId="13" borderId="12" xfId="0" applyFont="1" applyFill="1" applyBorder="1" applyAlignment="1">
      <alignment horizontal="center" vertical="center" wrapText="1"/>
    </xf>
    <xf numFmtId="0" fontId="10" fillId="13" borderId="13" xfId="0" applyFont="1" applyFill="1" applyBorder="1" applyAlignment="1">
      <alignment horizontal="center" vertical="center" wrapText="1"/>
    </xf>
    <xf numFmtId="0" fontId="10" fillId="13" borderId="14" xfId="0" applyFont="1" applyFill="1" applyBorder="1" applyAlignment="1">
      <alignment horizontal="center" vertical="center" wrapText="1"/>
    </xf>
    <xf numFmtId="49" fontId="9" fillId="15" borderId="12" xfId="0" applyNumberFormat="1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18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0" fillId="13" borderId="18" xfId="0" applyFont="1" applyFill="1" applyBorder="1" applyAlignment="1">
      <alignment horizontal="center" vertical="center" wrapText="1"/>
    </xf>
    <xf numFmtId="0" fontId="12" fillId="15" borderId="18" xfId="0" applyFont="1" applyFill="1" applyBorder="1" applyAlignment="1">
      <alignment horizontal="left" vertical="center" wrapText="1"/>
    </xf>
    <xf numFmtId="0" fontId="12" fillId="15" borderId="2" xfId="0" applyFont="1" applyFill="1" applyBorder="1" applyAlignment="1">
      <alignment horizontal="left" vertical="center" wrapText="1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25" fillId="13" borderId="2" xfId="0" applyFont="1" applyFill="1" applyBorder="1" applyAlignment="1">
      <alignment horizontal="center" vertical="center" wrapText="1"/>
    </xf>
    <xf numFmtId="0" fontId="25" fillId="13" borderId="19" xfId="0" applyFont="1" applyFill="1" applyBorder="1" applyAlignment="1">
      <alignment horizontal="center" vertical="center" wrapText="1"/>
    </xf>
    <xf numFmtId="0" fontId="10" fillId="13" borderId="17" xfId="0" applyFont="1" applyFill="1" applyBorder="1" applyAlignment="1">
      <alignment horizontal="center" vertical="center" wrapText="1"/>
    </xf>
    <xf numFmtId="9" fontId="13" fillId="2" borderId="2" xfId="0" applyNumberFormat="1" applyFont="1" applyFill="1" applyBorder="1" applyAlignment="1">
      <alignment horizontal="center" vertical="center" wrapText="1"/>
    </xf>
    <xf numFmtId="9" fontId="13" fillId="2" borderId="19" xfId="0" applyNumberFormat="1" applyFont="1" applyFill="1" applyBorder="1" applyAlignment="1">
      <alignment horizontal="center" vertical="center" wrapText="1"/>
    </xf>
    <xf numFmtId="9" fontId="13" fillId="2" borderId="10" xfId="0" applyNumberFormat="1" applyFont="1" applyFill="1" applyBorder="1" applyAlignment="1">
      <alignment horizontal="center" vertical="center" wrapText="1"/>
    </xf>
    <xf numFmtId="9" fontId="13" fillId="2" borderId="44" xfId="0" applyNumberFormat="1" applyFont="1" applyFill="1" applyBorder="1" applyAlignment="1">
      <alignment horizontal="center" vertical="center" wrapText="1"/>
    </xf>
    <xf numFmtId="0" fontId="10" fillId="13" borderId="50" xfId="0" applyFont="1" applyFill="1" applyBorder="1" applyAlignment="1">
      <alignment horizontal="center" vertical="center" wrapText="1"/>
    </xf>
    <xf numFmtId="0" fontId="10" fillId="13" borderId="42" xfId="0" applyFont="1" applyFill="1" applyBorder="1" applyAlignment="1">
      <alignment horizontal="center" vertical="center" wrapText="1"/>
    </xf>
    <xf numFmtId="0" fontId="10" fillId="13" borderId="51" xfId="0" applyFont="1" applyFill="1" applyBorder="1" applyAlignment="1">
      <alignment horizontal="center" vertical="center" wrapText="1"/>
    </xf>
    <xf numFmtId="9" fontId="16" fillId="12" borderId="45" xfId="2" applyFont="1" applyFill="1" applyBorder="1" applyAlignment="1">
      <alignment horizontal="center" vertical="center" wrapText="1"/>
    </xf>
    <xf numFmtId="9" fontId="16" fillId="12" borderId="46" xfId="2" applyFont="1" applyFill="1" applyBorder="1" applyAlignment="1">
      <alignment horizontal="center" vertical="center" wrapText="1"/>
    </xf>
    <xf numFmtId="9" fontId="16" fillId="12" borderId="47" xfId="2" applyFont="1" applyFill="1" applyBorder="1" applyAlignment="1">
      <alignment horizontal="center" vertical="center" wrapText="1"/>
    </xf>
    <xf numFmtId="0" fontId="13" fillId="15" borderId="18" xfId="0" applyFont="1" applyFill="1" applyBorder="1" applyAlignment="1">
      <alignment horizontal="center" vertical="center" wrapText="1"/>
    </xf>
    <xf numFmtId="0" fontId="13" fillId="15" borderId="2" xfId="0" applyFont="1" applyFill="1" applyBorder="1" applyAlignment="1">
      <alignment horizontal="center" vertical="center" wrapText="1"/>
    </xf>
    <xf numFmtId="0" fontId="10" fillId="13" borderId="37" xfId="0" applyFont="1" applyFill="1" applyBorder="1" applyAlignment="1">
      <alignment horizontal="center" vertical="center" wrapText="1"/>
    </xf>
    <xf numFmtId="0" fontId="10" fillId="13" borderId="24" xfId="0" applyFont="1" applyFill="1" applyBorder="1" applyAlignment="1">
      <alignment horizontal="center" vertical="center" wrapText="1"/>
    </xf>
    <xf numFmtId="0" fontId="10" fillId="13" borderId="25" xfId="0" applyFont="1" applyFill="1" applyBorder="1" applyAlignment="1">
      <alignment horizontal="center" vertical="center" wrapText="1"/>
    </xf>
    <xf numFmtId="0" fontId="12" fillId="15" borderId="15" xfId="0" applyFont="1" applyFill="1" applyBorder="1" applyAlignment="1">
      <alignment horizontal="center" vertical="center" wrapText="1"/>
    </xf>
    <xf numFmtId="0" fontId="12" fillId="15" borderId="16" xfId="0" applyFont="1" applyFill="1" applyBorder="1" applyAlignment="1">
      <alignment horizontal="center" vertical="center" wrapText="1"/>
    </xf>
    <xf numFmtId="0" fontId="12" fillId="15" borderId="17" xfId="0" applyFont="1" applyFill="1" applyBorder="1" applyAlignment="1">
      <alignment horizontal="center" vertical="center" wrapText="1"/>
    </xf>
    <xf numFmtId="0" fontId="12" fillId="0" borderId="21" xfId="0" applyFont="1" applyBorder="1" applyAlignment="1" applyProtection="1">
      <alignment horizontal="left" vertical="center" wrapText="1"/>
      <protection locked="0"/>
    </xf>
    <xf numFmtId="0" fontId="12" fillId="18" borderId="21" xfId="0" applyFont="1" applyFill="1" applyBorder="1" applyAlignment="1">
      <alignment horizontal="left" vertical="center" wrapText="1"/>
    </xf>
    <xf numFmtId="14" fontId="12" fillId="0" borderId="13" xfId="0" applyNumberFormat="1" applyFont="1" applyBorder="1" applyAlignment="1" applyProtection="1">
      <alignment horizontal="left" vertical="center"/>
      <protection locked="0"/>
    </xf>
    <xf numFmtId="14" fontId="12" fillId="0" borderId="14" xfId="0" applyNumberFormat="1" applyFont="1" applyBorder="1" applyAlignment="1" applyProtection="1">
      <alignment horizontal="left" vertical="center"/>
      <protection locked="0"/>
    </xf>
    <xf numFmtId="0" fontId="10" fillId="13" borderId="40" xfId="0" applyFont="1" applyFill="1" applyBorder="1" applyAlignment="1">
      <alignment horizontal="center" vertical="center" wrapText="1"/>
    </xf>
    <xf numFmtId="0" fontId="10" fillId="13" borderId="31" xfId="0" applyFont="1" applyFill="1" applyBorder="1" applyAlignment="1">
      <alignment horizontal="center" vertical="center" wrapText="1"/>
    </xf>
    <xf numFmtId="0" fontId="10" fillId="13" borderId="32" xfId="0" applyFont="1" applyFill="1" applyBorder="1" applyAlignment="1">
      <alignment horizontal="center" vertical="center" wrapText="1"/>
    </xf>
    <xf numFmtId="0" fontId="13" fillId="15" borderId="16" xfId="0" applyFont="1" applyFill="1" applyBorder="1" applyAlignment="1">
      <alignment horizontal="center" vertical="center" wrapText="1"/>
    </xf>
    <xf numFmtId="0" fontId="13" fillId="15" borderId="17" xfId="0" applyFont="1" applyFill="1" applyBorder="1" applyAlignment="1">
      <alignment horizontal="center" vertical="center" wrapText="1"/>
    </xf>
    <xf numFmtId="0" fontId="13" fillId="15" borderId="19" xfId="0" applyFont="1" applyFill="1" applyBorder="1" applyAlignment="1">
      <alignment horizontal="center" vertical="center" wrapText="1"/>
    </xf>
    <xf numFmtId="0" fontId="13" fillId="18" borderId="2" xfId="0" applyFont="1" applyFill="1" applyBorder="1" applyAlignment="1">
      <alignment horizontal="center" vertical="center" wrapText="1"/>
    </xf>
    <xf numFmtId="0" fontId="13" fillId="18" borderId="19" xfId="0" applyFont="1" applyFill="1" applyBorder="1" applyAlignment="1">
      <alignment horizontal="center" vertical="center" wrapText="1"/>
    </xf>
    <xf numFmtId="0" fontId="12" fillId="15" borderId="21" xfId="0" applyFont="1" applyFill="1" applyBorder="1" applyAlignment="1">
      <alignment horizontal="left" vertical="center" wrapText="1"/>
    </xf>
    <xf numFmtId="0" fontId="12" fillId="18" borderId="15" xfId="0" applyFont="1" applyFill="1" applyBorder="1" applyAlignment="1">
      <alignment horizontal="center" vertical="center" wrapText="1"/>
    </xf>
    <xf numFmtId="0" fontId="12" fillId="18" borderId="16" xfId="0" applyFont="1" applyFill="1" applyBorder="1" applyAlignment="1">
      <alignment horizontal="center" vertical="center" wrapText="1"/>
    </xf>
    <xf numFmtId="0" fontId="12" fillId="18" borderId="17" xfId="0" applyFont="1" applyFill="1" applyBorder="1" applyAlignment="1">
      <alignment horizontal="center" vertical="center" wrapText="1"/>
    </xf>
    <xf numFmtId="0" fontId="12" fillId="15" borderId="43" xfId="0" applyFont="1" applyFill="1" applyBorder="1" applyAlignment="1">
      <alignment horizontal="left" vertical="center" wrapText="1"/>
    </xf>
    <xf numFmtId="0" fontId="12" fillId="15" borderId="10" xfId="0" applyFont="1" applyFill="1" applyBorder="1" applyAlignment="1">
      <alignment horizontal="left" vertical="center" wrapText="1"/>
    </xf>
    <xf numFmtId="0" fontId="13" fillId="18" borderId="18" xfId="0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 applyProtection="1">
      <alignment horizontal="left" vertical="center" wrapText="1"/>
      <protection locked="0"/>
    </xf>
    <xf numFmtId="0" fontId="17" fillId="12" borderId="13" xfId="0" applyFont="1" applyFill="1" applyBorder="1" applyAlignment="1">
      <alignment horizontal="center" vertical="center"/>
    </xf>
    <xf numFmtId="0" fontId="17" fillId="12" borderId="14" xfId="0" applyFont="1" applyFill="1" applyBorder="1" applyAlignment="1">
      <alignment horizontal="center" vertical="center"/>
    </xf>
    <xf numFmtId="0" fontId="13" fillId="15" borderId="12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0" fillId="13" borderId="33" xfId="0" applyFont="1" applyFill="1" applyBorder="1" applyAlignment="1">
      <alignment horizontal="center" vertical="center" wrapText="1"/>
    </xf>
    <xf numFmtId="0" fontId="10" fillId="13" borderId="9" xfId="0" applyFont="1" applyFill="1" applyBorder="1" applyAlignment="1">
      <alignment horizontal="center" vertical="center" wrapText="1"/>
    </xf>
    <xf numFmtId="0" fontId="10" fillId="13" borderId="4" xfId="0" applyFont="1" applyFill="1" applyBorder="1" applyAlignment="1">
      <alignment horizontal="center" vertical="center" wrapText="1"/>
    </xf>
    <xf numFmtId="0" fontId="10" fillId="13" borderId="11" xfId="0" applyFont="1" applyFill="1" applyBorder="1" applyAlignment="1">
      <alignment horizontal="center" vertical="center" wrapText="1"/>
    </xf>
    <xf numFmtId="0" fontId="24" fillId="14" borderId="7" xfId="0" applyFont="1" applyFill="1" applyBorder="1" applyAlignment="1" applyProtection="1">
      <alignment horizontal="center" vertical="center"/>
      <protection locked="0"/>
    </xf>
    <xf numFmtId="0" fontId="24" fillId="14" borderId="5" xfId="0" applyFont="1" applyFill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2" fillId="0" borderId="24" xfId="0" applyFont="1" applyBorder="1" applyAlignment="1" applyProtection="1">
      <alignment horizontal="center" vertical="center" wrapText="1"/>
      <protection locked="0"/>
    </xf>
    <xf numFmtId="0" fontId="22" fillId="0" borderId="25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2" fillId="0" borderId="27" xfId="0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22" fillId="0" borderId="38" xfId="0" applyFont="1" applyBorder="1" applyAlignment="1" applyProtection="1">
      <alignment horizontal="center" vertical="center" wrapText="1"/>
      <protection locked="0"/>
    </xf>
    <xf numFmtId="0" fontId="21" fillId="0" borderId="39" xfId="0" applyFont="1" applyBorder="1" applyAlignment="1">
      <alignment horizontal="center" vertical="center" wrapText="1"/>
    </xf>
    <xf numFmtId="0" fontId="12" fillId="15" borderId="2" xfId="0" applyFont="1" applyFill="1" applyBorder="1" applyAlignment="1">
      <alignment horizontal="left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16" borderId="2" xfId="0" applyFont="1" applyFill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3" xfId="1" xr:uid="{00000000-0005-0000-0000-000004000000}"/>
    <cellStyle name="Porcentaje" xfId="2" builtinId="5"/>
  </cellStyles>
  <dxfs count="82"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top style="thin">
          <color theme="9"/>
        </top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96BE55"/>
      <color rgb="FFDECCF2"/>
      <color rgb="FFFFD6DD"/>
      <color rgb="FF4EB28D"/>
      <color rgb="FFF2F2F2"/>
      <color rgb="FFFFFFFF"/>
      <color rgb="FF504F4E"/>
      <color rgb="FF92D050"/>
      <color rgb="FF33CC33"/>
      <color rgb="FF582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 Verificación'!$C$90:$C$94</c:f>
              <c:strCache>
                <c:ptCount val="5"/>
                <c:pt idx="0">
                  <c:v>Gestión Ambiental</c:v>
                </c:pt>
                <c:pt idx="1">
                  <c:v>Gestión Social</c:v>
                </c:pt>
                <c:pt idx="2">
                  <c:v>Gobernanza</c:v>
                </c:pt>
                <c:pt idx="3">
                  <c:v>Económico - Comercial</c:v>
                </c:pt>
                <c:pt idx="4">
                  <c:v>Nivel avanzado</c:v>
                </c:pt>
              </c:strCache>
            </c:strRef>
          </c:cat>
          <c:val>
            <c:numRef>
              <c:f>'2. Verificación'!$I$90:$I$94</c:f>
              <c:numCache>
                <c:formatCode>0%</c:formatCode>
                <c:ptCount val="5"/>
                <c:pt idx="0">
                  <c:v>0.16599999999999998</c:v>
                </c:pt>
                <c:pt idx="1">
                  <c:v>0.1613</c:v>
                </c:pt>
                <c:pt idx="2">
                  <c:v>5.4999999999999993E-2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DD-4DD5-A7DE-46BF57FC3E3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62116800"/>
        <c:axId val="14621158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'2. Verificación'!$C$90:$C$94</c15:sqref>
                        </c15:formulaRef>
                      </c:ext>
                    </c:extLst>
                    <c:strCache>
                      <c:ptCount val="5"/>
                      <c:pt idx="0">
                        <c:v>Gestión Ambiental</c:v>
                      </c:pt>
                      <c:pt idx="1">
                        <c:v>Gestión Social</c:v>
                      </c:pt>
                      <c:pt idx="2">
                        <c:v>Gobernanza</c:v>
                      </c:pt>
                      <c:pt idx="3">
                        <c:v>Económico - Comercial</c:v>
                      </c:pt>
                      <c:pt idx="4">
                        <c:v>Nivel avanzado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'2. Verificación'!$D$90:$D$94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0DD-4DD5-A7DE-46BF57FC3E36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 Verificación'!$C$90:$C$94</c15:sqref>
                        </c15:formulaRef>
                      </c:ext>
                    </c:extLst>
                    <c:strCache>
                      <c:ptCount val="5"/>
                      <c:pt idx="0">
                        <c:v>Gestión Ambiental</c:v>
                      </c:pt>
                      <c:pt idx="1">
                        <c:v>Gestión Social</c:v>
                      </c:pt>
                      <c:pt idx="2">
                        <c:v>Gobernanza</c:v>
                      </c:pt>
                      <c:pt idx="3">
                        <c:v>Económico - Comercial</c:v>
                      </c:pt>
                      <c:pt idx="4">
                        <c:v>Nivel avanzado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 Verificación'!$E$90:$E$94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0DD-4DD5-A7DE-46BF57FC3E36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 Verificación'!$C$90:$C$94</c15:sqref>
                        </c15:formulaRef>
                      </c:ext>
                    </c:extLst>
                    <c:strCache>
                      <c:ptCount val="5"/>
                      <c:pt idx="0">
                        <c:v>Gestión Ambiental</c:v>
                      </c:pt>
                      <c:pt idx="1">
                        <c:v>Gestión Social</c:v>
                      </c:pt>
                      <c:pt idx="2">
                        <c:v>Gobernanza</c:v>
                      </c:pt>
                      <c:pt idx="3">
                        <c:v>Económico - Comercial</c:v>
                      </c:pt>
                      <c:pt idx="4">
                        <c:v>Nivel avanzado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 Verificación'!$F$90:$F$94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0DD-4DD5-A7DE-46BF57FC3E36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 Verificación'!$C$90:$C$94</c15:sqref>
                        </c15:formulaRef>
                      </c:ext>
                    </c:extLst>
                    <c:strCache>
                      <c:ptCount val="5"/>
                      <c:pt idx="0">
                        <c:v>Gestión Ambiental</c:v>
                      </c:pt>
                      <c:pt idx="1">
                        <c:v>Gestión Social</c:v>
                      </c:pt>
                      <c:pt idx="2">
                        <c:v>Gobernanza</c:v>
                      </c:pt>
                      <c:pt idx="3">
                        <c:v>Económico - Comercial</c:v>
                      </c:pt>
                      <c:pt idx="4">
                        <c:v>Nivel avanzado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 Verificación'!$G$90:$G$94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0DD-4DD5-A7DE-46BF57FC3E36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 Verificación'!$C$90:$C$94</c15:sqref>
                        </c15:formulaRef>
                      </c:ext>
                    </c:extLst>
                    <c:strCache>
                      <c:ptCount val="5"/>
                      <c:pt idx="0">
                        <c:v>Gestión Ambiental</c:v>
                      </c:pt>
                      <c:pt idx="1">
                        <c:v>Gestión Social</c:v>
                      </c:pt>
                      <c:pt idx="2">
                        <c:v>Gobernanza</c:v>
                      </c:pt>
                      <c:pt idx="3">
                        <c:v>Económico - Comercial</c:v>
                      </c:pt>
                      <c:pt idx="4">
                        <c:v>Nivel avanzado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 Verificación'!$H$90:$H$94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0DD-4DD5-A7DE-46BF57FC3E36}"/>
                  </c:ext>
                </c:extLst>
              </c15:ser>
            </c15:filteredBarSeries>
          </c:ext>
        </c:extLst>
      </c:barChart>
      <c:catAx>
        <c:axId val="146211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1462115840"/>
        <c:crosses val="autoZero"/>
        <c:auto val="1"/>
        <c:lblAlgn val="ctr"/>
        <c:lblOffset val="100"/>
        <c:noMultiLvlLbl val="0"/>
      </c:catAx>
      <c:valAx>
        <c:axId val="14621158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1462116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382116</xdr:colOff>
      <xdr:row>0</xdr:row>
      <xdr:rowOff>115668</xdr:rowOff>
    </xdr:from>
    <xdr:to>
      <xdr:col>21</xdr:col>
      <xdr:colOff>497802</xdr:colOff>
      <xdr:row>2</xdr:row>
      <xdr:rowOff>89019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67CE34-8920-4E38-92F8-3D0EED0CD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8" b="1248"/>
        <a:stretch/>
      </xdr:blipFill>
      <xdr:spPr bwMode="auto">
        <a:xfrm>
          <a:off x="8954616" y="115668"/>
          <a:ext cx="1566691" cy="471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1071562</xdr:colOff>
      <xdr:row>0</xdr:row>
      <xdr:rowOff>43143</xdr:rowOff>
    </xdr:from>
    <xdr:to>
      <xdr:col>24</xdr:col>
      <xdr:colOff>706420</xdr:colOff>
      <xdr:row>2</xdr:row>
      <xdr:rowOff>167640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247FDDD-46BF-43DF-B44A-BD1C45E43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8" b="1248"/>
        <a:stretch/>
      </xdr:blipFill>
      <xdr:spPr bwMode="auto">
        <a:xfrm>
          <a:off x="10469562" y="43143"/>
          <a:ext cx="1627171" cy="553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552290</xdr:colOff>
      <xdr:row>87</xdr:row>
      <xdr:rowOff>64032</xdr:rowOff>
    </xdr:from>
    <xdr:to>
      <xdr:col>23</xdr:col>
      <xdr:colOff>8004</xdr:colOff>
      <xdr:row>94</xdr:row>
      <xdr:rowOff>138952</xdr:rowOff>
    </xdr:to>
    <xdr:graphicFrame macro="">
      <xdr:nvGraphicFramePr>
        <xdr:cNvPr id="21" name="Gráfico 5">
          <a:extLst>
            <a:ext uri="{FF2B5EF4-FFF2-40B4-BE49-F238E27FC236}">
              <a16:creationId xmlns:a16="http://schemas.microsoft.com/office/drawing/2014/main" id="{B951716A-5B7D-F37A-82B5-E2702A217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3:B8" totalsRowShown="0" headerRowDxfId="81" dataDxfId="80" tableBorderDxfId="79">
  <sortState xmlns:xlrd2="http://schemas.microsoft.com/office/spreadsheetml/2017/richdata2" ref="A4:A7">
    <sortCondition ref="A4:A7"/>
  </sortState>
  <tableColumns count="2">
    <tableColumn id="1" xr3:uid="{00000000-0010-0000-0000-000001000000}" name="2.1.1" dataDxfId="78"/>
    <tableColumn id="2" xr3:uid="{E535CB41-D6B1-4E50-BAC4-523B15336B23}" name="Puntaje" dataDxfId="77">
      <calculatedColumnFormula>(2.5*30)/100</calculatedColumnFormula>
    </tableColumn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17000000}" name="CIAP1.1.2" displayName="CIAP1.1.2" ref="C3:D7" totalsRowShown="0" headerRowDxfId="35" dataDxfId="34" tableBorderDxfId="33">
  <sortState xmlns:xlrd2="http://schemas.microsoft.com/office/spreadsheetml/2017/richdata2" ref="C4:C7">
    <sortCondition ref="C4:C7"/>
  </sortState>
  <tableColumns count="2">
    <tableColumn id="1" xr3:uid="{00000000-0010-0000-1700-000001000000}" name="2.1.2" dataDxfId="32"/>
    <tableColumn id="2" xr3:uid="{A1E23E24-9E80-441A-A40C-42563A901E52}" name="Puntaje" dataDxfId="31">
      <calculatedColumnFormula>Table7[[#This Row],[Puntaje]]</calculatedColumn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C9FB22-8B1E-4A4E-AC8C-C896667404EF}" name="Tabla32" displayName="Tabla32" ref="K3:N6" totalsRowShown="0" headerRowDxfId="30" dataDxfId="29">
  <tableColumns count="4">
    <tableColumn id="1" xr3:uid="{FFDF93F5-528F-B340-B44A-6D18DBEF4BD7}" name="2.1.6" dataDxfId="28"/>
    <tableColumn id="2" xr3:uid="{4DC7B578-0ADA-624E-91BF-CB3380E82530}" name="Puntaje" dataDxfId="27"/>
    <tableColumn id="3" xr3:uid="{FD27F725-AE67-4F44-B65B-18001588E06B}" name="2.1.7" dataDxfId="26"/>
    <tableColumn id="4" xr3:uid="{B7FE86DE-3608-5746-9D8E-C3A5FB27D775}" name="Puntaje2" dataDxfId="25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010067D-F788-954B-849D-A3E5A26F4EE1}" name="Tabla33" displayName="Tabla33" ref="O3:P6" totalsRowShown="0" headerRowDxfId="24" dataDxfId="23">
  <tableColumns count="2">
    <tableColumn id="1" xr3:uid="{0FA03709-EA96-F744-B91B-8E129F3BE386}" name="2.1.8" dataDxfId="22"/>
    <tableColumn id="2" xr3:uid="{21CB5708-BB28-5F42-A700-15080F036AAC}" name="Puntaje" dataDxfId="21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22DFF05-EE99-274E-BE67-22B2137F5B29}" name="Tabla39" displayName="Tabla39" ref="Q3:T6" totalsRowShown="0" headerRowDxfId="20" dataDxfId="19">
  <tableColumns count="4">
    <tableColumn id="1" xr3:uid="{03F7FB0F-56ED-3C44-B82E-14CB4264B256}" name="2.1.9" dataDxfId="18"/>
    <tableColumn id="2" xr3:uid="{C43535B3-50EB-B649-A8F5-8D7F4F120D65}" name="Puntaje" dataDxfId="17"/>
    <tableColumn id="3" xr3:uid="{297D11C4-E060-F048-AC20-0E83DA069639}" name="2.1.10" dataDxfId="16"/>
    <tableColumn id="4" xr3:uid="{4785D8AD-A568-0947-BE76-BFA817172698}" name="Puntaje2" dataDxfId="15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EA2A433-FB3E-4946-BCCD-025DFDA6CBC4}" name="Tabla315" displayName="Tabla315" ref="U3:V6" totalsRowShown="0" headerRowDxfId="14" dataDxfId="13">
  <tableColumns count="2">
    <tableColumn id="1" xr3:uid="{24A602E7-300E-7040-8E90-DD217AE9C04D}" name="2.1.11" dataDxfId="12"/>
    <tableColumn id="2" xr3:uid="{AA9F33C1-CF51-874B-821E-E58F087D6D21}" name="Puntaje" dataDxfId="11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DE391A0-9DDD-0746-9B47-309DCE3F69D6}" name="Tabla316" displayName="Tabla316" ref="W3:X6" totalsRowShown="0" headerRowDxfId="10" dataDxfId="9">
  <tableColumns count="2">
    <tableColumn id="1" xr3:uid="{64BCE5F5-D301-F043-AA84-07547AD1DABF}" name="2.1.12" dataDxfId="8"/>
    <tableColumn id="2" xr3:uid="{C8AF0528-B6CB-CB4A-BF11-C59A74464521}" name="Puntaje" dataDxfId="7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4F70202-2901-F140-9494-C27A584DEAB7}" name="Tabla417" displayName="Tabla417" ref="AA2:AB6" totalsRowShown="0" headerRowDxfId="6" dataDxfId="4" headerRowBorderDxfId="5" tableBorderDxfId="3" totalsRowBorderDxfId="2">
  <tableColumns count="2">
    <tableColumn id="1" xr3:uid="{738698B6-3823-584D-8D46-EE7885E7496C}" name="Columna1" dataDxfId="1"/>
    <tableColumn id="2" xr3:uid="{BD72DB22-F332-B042-A391-5FF339E55BBE}" name="Columna2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le7" displayName="Table7" ref="E3:J13" totalsRowShown="0" headerRowDxfId="76" dataDxfId="75" tableBorderDxfId="74">
  <tableColumns count="6">
    <tableColumn id="1" xr3:uid="{00000000-0010-0000-0100-000001000000}" name="2.1.3" dataDxfId="73"/>
    <tableColumn id="2" xr3:uid="{19969623-0FBD-4A23-BC65-A4B30F8BB727}" name="Puntaje" dataDxfId="72">
      <calculatedColumnFormula>Tabla3[[#This Row],[Puntaje]]</calculatedColumnFormula>
    </tableColumn>
    <tableColumn id="3" xr3:uid="{F28C9B93-C742-7D42-A6E8-D3D95E498132}" name="2.1.4" dataDxfId="71"/>
    <tableColumn id="4" xr3:uid="{8F185492-3326-4344-8497-509CD80C9D11}" name="Puntaje2" dataDxfId="70"/>
    <tableColumn id="5" xr3:uid="{8042A869-068F-2443-BC24-6C8F9471BC93}" name="2.1.5" dataDxfId="69"/>
    <tableColumn id="6" xr3:uid="{141007EE-0B58-7C4A-98F0-90ED7556CEC3}" name="Puntaje3" dataDxfId="6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Y3:Z6" totalsRowShown="0" headerRowDxfId="67" dataDxfId="66">
  <tableColumns count="2">
    <tableColumn id="1" xr3:uid="{00000000-0010-0000-0200-000001000000}" name="2.1.13" dataDxfId="65"/>
    <tableColumn id="2" xr3:uid="{6AA0EBFC-E13F-4248-AB7F-7914C2FB53B7}" name="Puntaje" dataDxfId="6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AC2:AD6" totalsRowShown="0" headerRowDxfId="63" dataDxfId="61" headerRowBorderDxfId="62" tableBorderDxfId="60" totalsRowBorderDxfId="59">
  <tableColumns count="2">
    <tableColumn id="1" xr3:uid="{00000000-0010-0000-0300-000001000000}" name="Columna1" dataDxfId="58"/>
    <tableColumn id="2" xr3:uid="{8459A716-17F0-46A7-B1BA-96AB6A55B1ED}" name="Columna2" dataDxfId="57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Tabla9" displayName="Tabla9" ref="AE2:AF6" totalsRowShown="0" headerRowDxfId="56" dataDxfId="55">
  <tableColumns count="2">
    <tableColumn id="1" xr3:uid="{00000000-0010-0000-0400-000001000000}" name="Columna1" dataDxfId="54"/>
    <tableColumn id="2" xr3:uid="{B618E4EC-E6E4-460B-8226-AC97FB16E72C}" name="Columna2" dataDxfId="53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5000000}" name="Tabla10" displayName="Tabla10" ref="AG2:AH6" totalsRowShown="0" headerRowDxfId="52" dataDxfId="51">
  <tableColumns count="2">
    <tableColumn id="1" xr3:uid="{00000000-0010-0000-0500-000001000000}" name="Columna1" dataDxfId="50"/>
    <tableColumn id="2" xr3:uid="{D7407D27-9F2B-4A92-987C-897DD74AC4C1}" name="Columna2" dataDxfId="49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6000000}" name="Tabla11" displayName="Tabla11" ref="AI2:AJ6" totalsRowShown="0" headerRowDxfId="48" dataDxfId="47">
  <tableColumns count="2">
    <tableColumn id="1" xr3:uid="{00000000-0010-0000-0600-000001000000}" name="Columna1" dataDxfId="46"/>
    <tableColumn id="2" xr3:uid="{55E22D02-1272-4D40-AA03-93EDE39F1A80}" name="Columna2" dataDxfId="4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la12" displayName="Tabla12" ref="AK2:AM6" totalsRowShown="0" headerRowDxfId="44" dataDxfId="43">
  <tableColumns count="3">
    <tableColumn id="1" xr3:uid="{00000000-0010-0000-0700-000001000000}" name="Columna1" dataDxfId="42"/>
    <tableColumn id="2" xr3:uid="{52E63B71-2C67-4B62-BDF2-4DE6F9DBB447}" name="Columna2" dataDxfId="41"/>
    <tableColumn id="3" xr3:uid="{188A52D5-B9FC-4000-B0AF-7EFAD8B05523}" name="Columna3" dataDxfId="40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8000000}" name="Tabla13" displayName="Tabla13" ref="AN2:AO6" totalsRowShown="0" headerRowDxfId="39" dataDxfId="38">
  <tableColumns count="2">
    <tableColumn id="1" xr3:uid="{00000000-0010-0000-0800-000001000000}" name="Columna1" dataDxfId="37"/>
    <tableColumn id="2" xr3:uid="{60528A91-5A09-4C32-AC0B-30CED9BA5FC6}" name="Columna2" dataDxfId="3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9" tint="-0.499984740745262"/>
    <pageSetUpPr fitToPage="1"/>
  </sheetPr>
  <dimension ref="A1:DM34"/>
  <sheetViews>
    <sheetView tabSelected="1" zoomScale="107" zoomScaleNormal="85" zoomScaleSheetLayoutView="85" workbookViewId="0">
      <selection activeCell="N9" sqref="N9:Q9"/>
    </sheetView>
  </sheetViews>
  <sheetFormatPr baseColWidth="10" defaultColWidth="11.42578125" defaultRowHeight="15" customHeight="1" x14ac:dyDescent="0.25"/>
  <cols>
    <col min="1" max="2" width="3.7109375" style="1" customWidth="1"/>
    <col min="3" max="3" width="5.7109375" style="1" customWidth="1"/>
    <col min="4" max="4" width="6.7109375" style="1" customWidth="1"/>
    <col min="5" max="5" width="10.42578125" style="1" customWidth="1"/>
    <col min="6" max="6" width="8.7109375" style="1" customWidth="1"/>
    <col min="7" max="7" width="6.7109375" style="1" customWidth="1"/>
    <col min="8" max="8" width="10.7109375" style="1" customWidth="1"/>
    <col min="9" max="9" width="10.42578125" style="1" customWidth="1"/>
    <col min="10" max="10" width="2.7109375" style="1" customWidth="1"/>
    <col min="11" max="11" width="5.7109375" style="1" customWidth="1"/>
    <col min="12" max="12" width="6.28515625" style="1" customWidth="1"/>
    <col min="13" max="13" width="7.140625" style="1" customWidth="1"/>
    <col min="14" max="14" width="7.7109375" style="1" customWidth="1"/>
    <col min="15" max="15" width="5.7109375" style="1" customWidth="1"/>
    <col min="16" max="16" width="6.7109375" style="1" customWidth="1"/>
    <col min="17" max="17" width="12" style="1" customWidth="1"/>
    <col min="18" max="18" width="7.7109375" style="1" customWidth="1"/>
    <col min="19" max="19" width="7.28515625" style="1" customWidth="1"/>
    <col min="20" max="20" width="5.7109375" style="1" customWidth="1"/>
    <col min="21" max="21" width="8.7109375" style="1" customWidth="1"/>
    <col min="22" max="22" width="8.42578125" style="1" customWidth="1"/>
    <col min="23" max="23" width="3.7109375" style="1" customWidth="1"/>
    <col min="24" max="24" width="5.7109375" style="1" customWidth="1"/>
    <col min="25" max="16384" width="11.42578125" style="1"/>
  </cols>
  <sheetData>
    <row r="1" spans="1:117" s="103" customFormat="1" ht="15" customHeight="1" x14ac:dyDescent="0.25">
      <c r="A1" s="102"/>
      <c r="B1" s="163" t="s">
        <v>0</v>
      </c>
      <c r="C1" s="164"/>
      <c r="D1" s="164"/>
      <c r="E1" s="164"/>
      <c r="F1" s="164"/>
      <c r="G1" s="176" t="s">
        <v>1656</v>
      </c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69"/>
      <c r="T1" s="169"/>
      <c r="U1" s="169"/>
      <c r="V1" s="169"/>
      <c r="W1" s="170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</row>
    <row r="2" spans="1:117" s="103" customFormat="1" ht="24.75" customHeight="1" x14ac:dyDescent="0.25">
      <c r="A2" s="102"/>
      <c r="B2" s="165"/>
      <c r="C2" s="166"/>
      <c r="D2" s="166"/>
      <c r="E2" s="166"/>
      <c r="F2" s="166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1"/>
      <c r="T2" s="171"/>
      <c r="U2" s="171"/>
      <c r="V2" s="171"/>
      <c r="W2" s="17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</row>
    <row r="3" spans="1:117" s="103" customFormat="1" ht="15" customHeight="1" x14ac:dyDescent="0.25">
      <c r="A3" s="102"/>
      <c r="B3" s="165"/>
      <c r="C3" s="166"/>
      <c r="D3" s="166"/>
      <c r="E3" s="166"/>
      <c r="F3" s="166"/>
      <c r="G3" s="178" t="s">
        <v>1655</v>
      </c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1"/>
      <c r="T3" s="171"/>
      <c r="U3" s="171"/>
      <c r="V3" s="171"/>
      <c r="W3" s="17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</row>
    <row r="4" spans="1:117" s="103" customFormat="1" ht="19.5" customHeight="1" x14ac:dyDescent="0.25">
      <c r="A4" s="102"/>
      <c r="B4" s="190" t="s">
        <v>1651</v>
      </c>
      <c r="C4" s="191"/>
      <c r="D4" s="191"/>
      <c r="E4" s="191"/>
      <c r="F4" s="192"/>
      <c r="G4" s="167" t="s">
        <v>1669</v>
      </c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73" t="s">
        <v>1668</v>
      </c>
      <c r="T4" s="174"/>
      <c r="U4" s="174"/>
      <c r="V4" s="174"/>
      <c r="W4" s="175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</row>
    <row r="5" spans="1:117" ht="4.5" customHeight="1" thickBot="1" x14ac:dyDescent="0.3">
      <c r="B5" s="81"/>
      <c r="C5" s="82"/>
      <c r="D5" s="82"/>
      <c r="E5" s="82"/>
      <c r="F5" s="82"/>
      <c r="G5" s="82"/>
      <c r="H5" s="82"/>
      <c r="I5" s="37"/>
      <c r="J5" s="37"/>
      <c r="K5" s="37"/>
      <c r="L5" s="37"/>
      <c r="M5" s="37"/>
      <c r="N5" s="37"/>
      <c r="O5" s="37"/>
      <c r="P5" s="37"/>
      <c r="Q5" s="37"/>
      <c r="R5" s="37"/>
      <c r="S5" s="2"/>
      <c r="T5" s="2"/>
      <c r="U5" s="2"/>
      <c r="V5" s="2"/>
      <c r="W5" s="83"/>
    </row>
    <row r="6" spans="1:117" ht="21" customHeight="1" thickBot="1" x14ac:dyDescent="0.3">
      <c r="B6" s="67"/>
      <c r="C6" s="194" t="s">
        <v>1</v>
      </c>
      <c r="D6" s="195"/>
      <c r="E6" s="195"/>
      <c r="F6" s="195"/>
      <c r="G6" s="195"/>
      <c r="H6" s="196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9"/>
    </row>
    <row r="7" spans="1:117" ht="30" customHeight="1" thickBot="1" x14ac:dyDescent="0.3">
      <c r="B7" s="67"/>
      <c r="C7" s="53" t="s">
        <v>2</v>
      </c>
      <c r="D7" s="132" t="s">
        <v>3</v>
      </c>
      <c r="E7" s="132"/>
      <c r="F7" s="132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6"/>
      <c r="W7" s="69"/>
    </row>
    <row r="8" spans="1:117" ht="5.0999999999999996" customHeight="1" thickBot="1" x14ac:dyDescent="0.3">
      <c r="B8" s="67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69"/>
    </row>
    <row r="9" spans="1:117" ht="32.25" customHeight="1" thickBot="1" x14ac:dyDescent="0.3">
      <c r="B9" s="67"/>
      <c r="C9" s="56" t="s">
        <v>4</v>
      </c>
      <c r="D9" s="132" t="s">
        <v>5</v>
      </c>
      <c r="E9" s="132"/>
      <c r="F9" s="153"/>
      <c r="G9" s="153"/>
      <c r="H9" s="153"/>
      <c r="I9" s="154"/>
      <c r="J9" s="12"/>
      <c r="K9" s="57" t="s">
        <v>6</v>
      </c>
      <c r="L9" s="132" t="s">
        <v>7</v>
      </c>
      <c r="M9" s="132"/>
      <c r="N9" s="155" t="s">
        <v>8</v>
      </c>
      <c r="O9" s="155"/>
      <c r="P9" s="155"/>
      <c r="Q9" s="156"/>
      <c r="R9" s="12"/>
      <c r="S9" s="122" t="str">
        <f>IF(N9="l. Otra","¿Cuál?","")</f>
        <v>¿Cuál?</v>
      </c>
      <c r="T9" s="134"/>
      <c r="U9" s="134"/>
      <c r="V9" s="135"/>
      <c r="W9" s="69"/>
      <c r="Y9" s="130"/>
    </row>
    <row r="10" spans="1:117" ht="5.0999999999999996" customHeight="1" thickBot="1" x14ac:dyDescent="0.3">
      <c r="B10" s="67"/>
      <c r="C10" s="64"/>
      <c r="D10" s="64"/>
      <c r="E10" s="64"/>
      <c r="F10" s="70"/>
      <c r="G10" s="70"/>
      <c r="H10" s="70"/>
      <c r="I10" s="12"/>
      <c r="J10" s="70"/>
      <c r="K10" s="70"/>
      <c r="L10" s="70"/>
      <c r="M10" s="70"/>
      <c r="N10" s="70"/>
      <c r="O10" s="70"/>
      <c r="P10" s="12"/>
      <c r="Q10" s="70"/>
      <c r="R10" s="70"/>
      <c r="S10" s="70"/>
      <c r="T10" s="71"/>
      <c r="U10" s="71"/>
      <c r="V10" s="71"/>
      <c r="W10" s="69"/>
    </row>
    <row r="11" spans="1:117" ht="32.85" customHeight="1" thickBot="1" x14ac:dyDescent="0.3">
      <c r="B11" s="67"/>
      <c r="C11" s="56" t="s">
        <v>9</v>
      </c>
      <c r="D11" s="132" t="s">
        <v>10</v>
      </c>
      <c r="E11" s="132"/>
      <c r="F11" s="153"/>
      <c r="G11" s="153"/>
      <c r="H11" s="153"/>
      <c r="I11" s="154"/>
      <c r="J11" s="12"/>
      <c r="K11" s="56" t="s">
        <v>11</v>
      </c>
      <c r="L11" s="198">
        <f>Z15</f>
        <v>0</v>
      </c>
      <c r="M11" s="199"/>
      <c r="N11" s="12"/>
      <c r="O11" s="56" t="s">
        <v>12</v>
      </c>
      <c r="P11" s="132" t="s">
        <v>13</v>
      </c>
      <c r="Q11" s="132"/>
      <c r="R11" s="193" t="s">
        <v>14</v>
      </c>
      <c r="S11" s="193"/>
      <c r="T11" s="157"/>
      <c r="U11" s="157"/>
      <c r="V11" s="158"/>
      <c r="W11" s="69"/>
    </row>
    <row r="12" spans="1:117" ht="4.3499999999999996" customHeight="1" thickBot="1" x14ac:dyDescent="0.3">
      <c r="B12" s="67"/>
      <c r="C12" s="12"/>
      <c r="D12" s="12"/>
      <c r="E12" s="12"/>
      <c r="F12" s="72"/>
      <c r="G12" s="72"/>
      <c r="H12" s="72"/>
      <c r="I12" s="72"/>
      <c r="J12" s="12"/>
      <c r="K12" s="12"/>
      <c r="L12" s="73"/>
      <c r="M12" s="73"/>
      <c r="N12" s="12"/>
      <c r="O12" s="73"/>
      <c r="P12" s="74"/>
      <c r="Q12" s="74"/>
      <c r="R12" s="12"/>
      <c r="S12" s="12"/>
      <c r="T12" s="12"/>
      <c r="V12" s="12"/>
      <c r="W12" s="69"/>
    </row>
    <row r="13" spans="1:117" ht="36.6" customHeight="1" thickBot="1" x14ac:dyDescent="0.3">
      <c r="B13" s="67"/>
      <c r="C13" s="58" t="s">
        <v>15</v>
      </c>
      <c r="D13" s="132" t="s">
        <v>16</v>
      </c>
      <c r="E13" s="132"/>
      <c r="F13" s="60"/>
      <c r="G13" s="12"/>
      <c r="H13" s="58" t="str">
        <f>IF(F13="Si","Tipo de comunidad",IF(F13="No","",IF(F13="","")))</f>
        <v/>
      </c>
      <c r="I13" s="161"/>
      <c r="J13" s="161"/>
      <c r="K13" s="162"/>
      <c r="L13" s="12"/>
      <c r="M13" s="136" t="str">
        <f>IF(H13="Tipo de Comunidad","Nombre del grupo étnico",IF(H13="",""))</f>
        <v/>
      </c>
      <c r="N13" s="137"/>
      <c r="O13" s="138"/>
      <c r="P13" s="139"/>
      <c r="Q13" s="74"/>
      <c r="R13" s="197" t="s">
        <v>17</v>
      </c>
      <c r="S13" s="193"/>
      <c r="T13" s="157"/>
      <c r="U13" s="157"/>
      <c r="V13" s="158"/>
      <c r="W13" s="69"/>
    </row>
    <row r="14" spans="1:117" ht="9" customHeight="1" thickBot="1" x14ac:dyDescent="0.3">
      <c r="B14" s="67"/>
      <c r="C14" s="64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69"/>
    </row>
    <row r="15" spans="1:117" ht="37.35" customHeight="1" thickBot="1" x14ac:dyDescent="0.3">
      <c r="B15" s="67"/>
      <c r="C15" s="56" t="s">
        <v>18</v>
      </c>
      <c r="D15" s="132" t="s">
        <v>19</v>
      </c>
      <c r="E15" s="132"/>
      <c r="F15" s="61"/>
      <c r="G15" s="12"/>
      <c r="H15" s="131" t="str">
        <f>IF(F15="a. Si","Fecha de inicio de la actividad","")</f>
        <v/>
      </c>
      <c r="I15" s="132"/>
      <c r="J15" s="132"/>
      <c r="K15" s="62" t="str">
        <f>IF(F15="a. Si","Día","")</f>
        <v/>
      </c>
      <c r="L15" s="54"/>
      <c r="M15" s="62" t="str">
        <f>IF(F15="a. Si","Mes","")</f>
        <v/>
      </c>
      <c r="N15" s="63"/>
      <c r="O15" s="62" t="str">
        <f>IF(F15="a. Si","Año","")</f>
        <v/>
      </c>
      <c r="P15" s="55"/>
      <c r="R15" s="53" t="s">
        <v>20</v>
      </c>
      <c r="S15" s="132" t="s">
        <v>21</v>
      </c>
      <c r="T15" s="132"/>
      <c r="U15" s="179"/>
      <c r="V15" s="180"/>
      <c r="W15" s="69"/>
      <c r="Y15" s="3">
        <f>MOD((VALUE(MID(TEXT(F11,"000000000000000"),15,1))*3+VALUE(MID(TEXT(F11,"000000000000000"),14,1))*7+VALUE(MID(TEXT(F11,"000000000000000"),13,1))*13+VALUE(MID(TEXT(F11,"000000000000000"),12,1))*17+VALUE(MID(TEXT(F11,"000000000000000"),11,1))*19+VALUE(MID(TEXT(F11,"000000000000000"),10,1))*23+VALUE(MID(TEXT(F11,"000000000000000"),9,1))*29+VALUE(MID(TEXT(F11,"000000000000000"),8,1))*37+VALUE(MID(TEXT(F11,"000000000000000"),7,1))*41+VALUE(MID(TEXT(F11,"000000000000000"),6,1))*43+VALUE(MID(TEXT(F11,"000000000000000"),5,1))*47+VALUE(MID(TEXT(F11,"000000000000000"),4,1))*53+VALUE(MID(TEXT(F11,"000000000000000"),3,1))*59+VALUE(MID(TEXT(F11,"000000000000000"),2,1))*67+VALUE(MID(TEXT(F11,"000000000000000"),1,1))*71),11)</f>
        <v>0</v>
      </c>
      <c r="Z15" s="3">
        <f>IF(Y15=0,0,IF(Y15=1,1,11-Y15))</f>
        <v>0</v>
      </c>
    </row>
    <row r="16" spans="1:117" ht="4.5" customHeight="1" thickBot="1" x14ac:dyDescent="0.3">
      <c r="B16" s="67"/>
      <c r="C16" s="64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69"/>
    </row>
    <row r="17" spans="2:26" ht="30" customHeight="1" thickBot="1" x14ac:dyDescent="0.3">
      <c r="B17" s="67"/>
      <c r="C17" s="56" t="s">
        <v>22</v>
      </c>
      <c r="D17" s="132" t="s">
        <v>23</v>
      </c>
      <c r="E17" s="132"/>
      <c r="F17" s="132"/>
      <c r="G17" s="153"/>
      <c r="H17" s="153"/>
      <c r="I17" s="153"/>
      <c r="J17" s="153"/>
      <c r="K17" s="153"/>
      <c r="L17" s="59" t="s">
        <v>24</v>
      </c>
      <c r="M17" s="132" t="s">
        <v>25</v>
      </c>
      <c r="N17" s="132"/>
      <c r="O17" s="153" t="s">
        <v>26</v>
      </c>
      <c r="P17" s="154"/>
      <c r="Q17" s="12"/>
      <c r="R17" s="131" t="s">
        <v>27</v>
      </c>
      <c r="S17" s="132"/>
      <c r="T17" s="183"/>
      <c r="U17" s="183"/>
      <c r="V17" s="184"/>
      <c r="W17" s="69"/>
      <c r="Z17" s="50"/>
    </row>
    <row r="18" spans="2:26" ht="5.0999999999999996" customHeight="1" thickBot="1" x14ac:dyDescent="0.3">
      <c r="B18" s="67"/>
      <c r="C18" s="64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69"/>
    </row>
    <row r="19" spans="2:26" ht="43.35" customHeight="1" thickBot="1" x14ac:dyDescent="0.3">
      <c r="B19" s="67"/>
      <c r="C19" s="58" t="s">
        <v>28</v>
      </c>
      <c r="D19" s="132" t="s">
        <v>29</v>
      </c>
      <c r="E19" s="132"/>
      <c r="F19" s="132"/>
      <c r="G19" s="155"/>
      <c r="H19" s="155"/>
      <c r="I19" s="155"/>
      <c r="J19" s="155"/>
      <c r="K19" s="155"/>
      <c r="L19" s="155"/>
      <c r="M19" s="155"/>
      <c r="N19" s="155"/>
      <c r="O19" s="155"/>
      <c r="P19" s="156"/>
      <c r="Q19" s="12"/>
      <c r="R19" s="131" t="str">
        <f>IF(O17="Visa de Trabajo","Nacionalidad",IF(O17="CE: Cédula extranjería","Nacionalidad",IF(O17="PA: Pasaporte","Nacionalidad", IF(O17="CC: Cédula ciudadanía","No Aplica"))))</f>
        <v>Nacionalidad</v>
      </c>
      <c r="S19" s="132"/>
      <c r="T19" s="149"/>
      <c r="U19" s="149"/>
      <c r="V19" s="150"/>
      <c r="W19" s="69"/>
    </row>
    <row r="20" spans="2:26" ht="5.0999999999999996" customHeight="1" thickBot="1" x14ac:dyDescent="0.3">
      <c r="B20" s="67"/>
      <c r="C20" s="64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69"/>
    </row>
    <row r="21" spans="2:26" ht="30" customHeight="1" thickBot="1" x14ac:dyDescent="0.3">
      <c r="B21" s="67"/>
      <c r="C21" s="58" t="s">
        <v>30</v>
      </c>
      <c r="D21" s="132" t="s">
        <v>31</v>
      </c>
      <c r="E21" s="132"/>
      <c r="F21" s="132"/>
      <c r="G21" s="153"/>
      <c r="H21" s="153"/>
      <c r="I21" s="153"/>
      <c r="J21" s="153"/>
      <c r="K21" s="153"/>
      <c r="L21" s="153"/>
      <c r="M21" s="153"/>
      <c r="N21" s="153"/>
      <c r="O21" s="153"/>
      <c r="P21" s="154"/>
      <c r="Q21" s="12"/>
      <c r="R21" s="12"/>
      <c r="S21" s="12"/>
      <c r="U21" s="12"/>
      <c r="V21" s="12"/>
      <c r="W21" s="69"/>
    </row>
    <row r="22" spans="2:26" ht="5.0999999999999996" customHeight="1" thickBot="1" x14ac:dyDescent="0.3">
      <c r="B22" s="67"/>
      <c r="C22" s="64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69"/>
    </row>
    <row r="23" spans="2:26" ht="30" customHeight="1" thickBot="1" x14ac:dyDescent="0.3">
      <c r="B23" s="67"/>
      <c r="C23" s="58" t="s">
        <v>32</v>
      </c>
      <c r="D23" s="132" t="s">
        <v>33</v>
      </c>
      <c r="E23" s="132"/>
      <c r="F23" s="132"/>
      <c r="G23" s="153"/>
      <c r="H23" s="153"/>
      <c r="I23" s="153"/>
      <c r="J23" s="153"/>
      <c r="K23" s="153"/>
      <c r="L23" s="153"/>
      <c r="M23" s="153"/>
      <c r="N23" s="153"/>
      <c r="O23" s="153"/>
      <c r="P23" s="154"/>
      <c r="Q23" s="12"/>
      <c r="W23" s="69"/>
    </row>
    <row r="24" spans="2:26" ht="5.0999999999999996" customHeight="1" thickBot="1" x14ac:dyDescent="0.3">
      <c r="B24" s="67"/>
      <c r="C24" s="64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69"/>
    </row>
    <row r="25" spans="2:26" ht="32.1" customHeight="1" thickBot="1" x14ac:dyDescent="0.3">
      <c r="B25" s="67"/>
      <c r="C25" s="58" t="s">
        <v>34</v>
      </c>
      <c r="D25" s="132" t="s">
        <v>35</v>
      </c>
      <c r="E25" s="132"/>
      <c r="F25" s="132"/>
      <c r="G25" s="138"/>
      <c r="H25" s="138"/>
      <c r="I25" s="159" t="e">
        <f>VLOOKUP(G25,'Listas Generalidades'!F3:H1141,2,FALSE)</f>
        <v>#N/A</v>
      </c>
      <c r="J25" s="159"/>
      <c r="K25" s="159"/>
      <c r="L25" s="159" t="e">
        <f>VLOOKUP(G25,'Listas Generalidades'!F3:H1141,3,FALSE)</f>
        <v>#N/A</v>
      </c>
      <c r="M25" s="159"/>
      <c r="N25" s="160"/>
      <c r="O25" s="12"/>
      <c r="P25" s="12"/>
      <c r="Q25" s="12"/>
      <c r="R25" s="106"/>
      <c r="S25" s="106"/>
      <c r="T25" s="106"/>
      <c r="U25" s="106"/>
      <c r="V25" s="106"/>
      <c r="W25" s="69"/>
    </row>
    <row r="26" spans="2:26" ht="5.0999999999999996" customHeight="1" thickBot="1" x14ac:dyDescent="0.3">
      <c r="B26" s="67"/>
      <c r="C26" s="64"/>
      <c r="D26" s="12"/>
      <c r="E26" s="12"/>
      <c r="F26" s="12"/>
      <c r="G26" s="64"/>
      <c r="H26" s="64"/>
      <c r="I26" s="64"/>
      <c r="J26" s="64"/>
      <c r="K26" s="64"/>
      <c r="L26" s="64"/>
      <c r="M26" s="12"/>
      <c r="N26" s="12"/>
      <c r="O26" s="12"/>
      <c r="P26" s="75"/>
      <c r="Q26" s="12"/>
      <c r="R26" s="106"/>
      <c r="S26" s="106"/>
      <c r="T26" s="106"/>
      <c r="U26" s="106"/>
      <c r="V26" s="106"/>
      <c r="W26" s="69"/>
    </row>
    <row r="27" spans="2:26" ht="30" customHeight="1" thickBot="1" x14ac:dyDescent="0.3">
      <c r="B27" s="67"/>
      <c r="C27" s="58" t="s">
        <v>36</v>
      </c>
      <c r="D27" s="132" t="s">
        <v>37</v>
      </c>
      <c r="E27" s="132"/>
      <c r="F27" s="132"/>
      <c r="G27" s="140"/>
      <c r="H27" s="141"/>
      <c r="I27" s="141"/>
      <c r="J27" s="141"/>
      <c r="K27" s="141"/>
      <c r="L27" s="141"/>
      <c r="M27" s="141"/>
      <c r="N27" s="141"/>
      <c r="O27" s="142"/>
      <c r="P27" s="76"/>
      <c r="Q27" s="12"/>
      <c r="R27" s="106"/>
      <c r="S27" s="106"/>
      <c r="T27" s="106"/>
      <c r="U27" s="106"/>
      <c r="V27" s="106"/>
      <c r="W27" s="69"/>
    </row>
    <row r="28" spans="2:26" ht="5.0999999999999996" customHeight="1" thickBot="1" x14ac:dyDescent="0.3">
      <c r="B28" s="67"/>
      <c r="C28" s="64"/>
      <c r="D28" s="12"/>
      <c r="E28" s="12"/>
      <c r="F28" s="12"/>
      <c r="G28" s="64"/>
      <c r="H28" s="64"/>
      <c r="I28" s="64"/>
      <c r="J28" s="64"/>
      <c r="K28" s="64"/>
      <c r="L28" s="64"/>
      <c r="M28" s="12"/>
      <c r="N28" s="12"/>
      <c r="O28" s="12"/>
      <c r="P28" s="75"/>
      <c r="Q28" s="12"/>
      <c r="R28" s="12"/>
      <c r="S28" s="12"/>
      <c r="T28" s="12"/>
      <c r="U28" s="12"/>
      <c r="V28" s="12"/>
      <c r="W28" s="69"/>
    </row>
    <row r="29" spans="2:26" ht="30" customHeight="1" thickBot="1" x14ac:dyDescent="0.3">
      <c r="B29" s="67"/>
      <c r="C29" s="58" t="s">
        <v>38</v>
      </c>
      <c r="D29" s="132" t="s">
        <v>39</v>
      </c>
      <c r="E29" s="132"/>
      <c r="F29" s="132"/>
      <c r="G29" s="187"/>
      <c r="H29" s="188"/>
      <c r="I29" s="188"/>
      <c r="J29" s="188"/>
      <c r="K29" s="188"/>
      <c r="L29" s="188"/>
      <c r="M29" s="188"/>
      <c r="N29" s="188"/>
      <c r="O29" s="189"/>
      <c r="P29" s="76"/>
      <c r="Q29" s="12"/>
      <c r="R29" s="106"/>
      <c r="S29" s="106"/>
      <c r="T29" s="106"/>
      <c r="U29" s="106"/>
      <c r="V29" s="106"/>
      <c r="W29" s="69"/>
    </row>
    <row r="30" spans="2:26" ht="6" customHeight="1" thickBot="1" x14ac:dyDescent="0.3">
      <c r="B30" s="67"/>
      <c r="C30" s="64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06"/>
      <c r="S30" s="106"/>
      <c r="T30" s="12"/>
      <c r="U30" s="12"/>
      <c r="V30" s="12"/>
      <c r="W30" s="69"/>
    </row>
    <row r="31" spans="2:26" ht="30" customHeight="1" thickBot="1" x14ac:dyDescent="0.3">
      <c r="B31" s="67"/>
      <c r="C31" s="58" t="s">
        <v>40</v>
      </c>
      <c r="D31" s="132" t="s">
        <v>41</v>
      </c>
      <c r="E31" s="132"/>
      <c r="F31" s="132"/>
      <c r="G31" s="185">
        <v>20000</v>
      </c>
      <c r="H31" s="186"/>
      <c r="I31" s="118"/>
      <c r="K31" s="53" t="s">
        <v>42</v>
      </c>
      <c r="L31" s="143" t="s">
        <v>43</v>
      </c>
      <c r="M31" s="144"/>
      <c r="N31" s="145"/>
      <c r="O31" s="146" t="str">
        <f>IF(G31&lt;20000," ",
IF(G31&lt;=23563,"Microempresa",
IF(G31&lt;=204995,"Pequeña empresa",
IF(G31&lt;=1736565,"Mediana empresa",
"Gran empresa"))))</f>
        <v>Microempresa</v>
      </c>
      <c r="P31" s="147"/>
      <c r="Q31" s="148"/>
      <c r="R31" s="121">
        <f>VLOOKUP(O31,'Listas Generalidades'!Y3:Z6,2,FALSE)</f>
        <v>6</v>
      </c>
      <c r="S31" s="131" t="s">
        <v>44</v>
      </c>
      <c r="T31" s="132"/>
      <c r="U31" s="151">
        <f>(R31*G31)/23563</f>
        <v>5.0927301277426471</v>
      </c>
      <c r="V31" s="152"/>
      <c r="W31" s="69"/>
    </row>
    <row r="32" spans="2:26" ht="6" customHeight="1" thickBot="1" x14ac:dyDescent="0.3">
      <c r="B32" s="67"/>
      <c r="C32" s="64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3"/>
      <c r="Q32" s="133"/>
      <c r="R32" s="106"/>
      <c r="S32" s="106"/>
      <c r="T32" s="12"/>
      <c r="U32" s="12"/>
      <c r="V32" s="12"/>
      <c r="W32" s="69"/>
    </row>
    <row r="33" spans="2:23" ht="34.5" customHeight="1" thickBot="1" x14ac:dyDescent="0.3">
      <c r="B33" s="67"/>
      <c r="C33" s="58" t="s">
        <v>45</v>
      </c>
      <c r="D33" s="132" t="s">
        <v>46</v>
      </c>
      <c r="E33" s="132"/>
      <c r="F33" s="183"/>
      <c r="G33" s="183"/>
      <c r="H33" s="184"/>
      <c r="I33" s="105"/>
      <c r="J33" s="105"/>
      <c r="K33" s="58" t="s">
        <v>47</v>
      </c>
      <c r="L33" s="137" t="s">
        <v>48</v>
      </c>
      <c r="M33" s="137"/>
      <c r="N33" s="137"/>
      <c r="O33" s="137"/>
      <c r="P33" s="137"/>
      <c r="Q33" s="181"/>
      <c r="R33" s="181"/>
      <c r="S33" s="182"/>
      <c r="T33" s="106"/>
      <c r="U33" s="106"/>
      <c r="V33" s="106"/>
      <c r="W33" s="69"/>
    </row>
    <row r="34" spans="2:23" ht="16.350000000000001" customHeight="1" thickBot="1" x14ac:dyDescent="0.3">
      <c r="B34" s="77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9"/>
    </row>
  </sheetData>
  <mergeCells count="64">
    <mergeCell ref="B4:F4"/>
    <mergeCell ref="R11:S11"/>
    <mergeCell ref="P11:Q11"/>
    <mergeCell ref="D19:F19"/>
    <mergeCell ref="C6:H6"/>
    <mergeCell ref="D17:F17"/>
    <mergeCell ref="M17:N17"/>
    <mergeCell ref="R13:S13"/>
    <mergeCell ref="D11:E11"/>
    <mergeCell ref="L11:M11"/>
    <mergeCell ref="U15:V15"/>
    <mergeCell ref="Q33:S33"/>
    <mergeCell ref="F33:H33"/>
    <mergeCell ref="D33:E33"/>
    <mergeCell ref="L33:P33"/>
    <mergeCell ref="G23:P23"/>
    <mergeCell ref="D27:F27"/>
    <mergeCell ref="G25:H25"/>
    <mergeCell ref="I25:K25"/>
    <mergeCell ref="T17:V17"/>
    <mergeCell ref="D25:F25"/>
    <mergeCell ref="D23:F23"/>
    <mergeCell ref="D31:F31"/>
    <mergeCell ref="G31:H31"/>
    <mergeCell ref="D29:F29"/>
    <mergeCell ref="G29:O29"/>
    <mergeCell ref="B1:F3"/>
    <mergeCell ref="G4:R4"/>
    <mergeCell ref="S1:W3"/>
    <mergeCell ref="S4:W4"/>
    <mergeCell ref="S15:T15"/>
    <mergeCell ref="G1:R2"/>
    <mergeCell ref="G3:R3"/>
    <mergeCell ref="G7:V7"/>
    <mergeCell ref="D7:F7"/>
    <mergeCell ref="H15:J15"/>
    <mergeCell ref="D15:E15"/>
    <mergeCell ref="D9:E9"/>
    <mergeCell ref="T13:V13"/>
    <mergeCell ref="F9:I9"/>
    <mergeCell ref="L9:M9"/>
    <mergeCell ref="N9:Q9"/>
    <mergeCell ref="L25:N25"/>
    <mergeCell ref="D21:F21"/>
    <mergeCell ref="G21:P21"/>
    <mergeCell ref="F11:I11"/>
    <mergeCell ref="I13:K13"/>
    <mergeCell ref="D13:E13"/>
    <mergeCell ref="S31:T31"/>
    <mergeCell ref="P32:Q32"/>
    <mergeCell ref="T9:V9"/>
    <mergeCell ref="M13:N13"/>
    <mergeCell ref="O13:P13"/>
    <mergeCell ref="G27:O27"/>
    <mergeCell ref="L31:N31"/>
    <mergeCell ref="O31:Q31"/>
    <mergeCell ref="T19:V19"/>
    <mergeCell ref="U31:V31"/>
    <mergeCell ref="G17:K17"/>
    <mergeCell ref="R17:S17"/>
    <mergeCell ref="O17:P17"/>
    <mergeCell ref="G19:P19"/>
    <mergeCell ref="R19:S19"/>
    <mergeCell ref="T11:V11"/>
  </mergeCells>
  <dataValidations count="7">
    <dataValidation type="list" allowBlank="1" showInputMessage="1" showErrorMessage="1" sqref="L15" xr:uid="{00000000-0002-0000-0000-000003000000}">
      <formula1>día</formula1>
    </dataValidation>
    <dataValidation type="list" allowBlank="1" showInputMessage="1" showErrorMessage="1" sqref="N15" xr:uid="{00000000-0002-0000-0000-000004000000}">
      <formula1>mes</formula1>
    </dataValidation>
    <dataValidation type="list" allowBlank="1" showInputMessage="1" showErrorMessage="1" sqref="P15" xr:uid="{00000000-0002-0000-0000-000009000000}">
      <formula1>años</formula1>
    </dataValidation>
    <dataValidation type="whole" allowBlank="1" showInputMessage="1" showErrorMessage="1" error="Escriba el número sin puntos, comas, ni espacios" sqref="U21:V21 T17:V17 T32:V33 T27:V30 T20" xr:uid="{00000000-0002-0000-0000-00000B000000}">
      <formula1>0</formula1>
      <formula2>9999999999999</formula2>
    </dataValidation>
    <dataValidation type="whole" allowBlank="1" showInputMessage="1" showErrorMessage="1" sqref="F11:F12" xr:uid="{00000000-0002-0000-0000-00000D000000}">
      <formula1>0</formula1>
      <formula2>999999999999999</formula2>
    </dataValidation>
    <dataValidation type="decimal" allowBlank="1" showInputMessage="1" showErrorMessage="1" sqref="G31" xr:uid="{A7AA4692-C9C4-435E-9D1E-D988B058274D}">
      <formula1>20000</formula1>
      <formula2>100000000</formula2>
    </dataValidation>
    <dataValidation type="whole" allowBlank="1" showInputMessage="1" showErrorMessage="1" sqref="F33:H33" xr:uid="{9C98B81A-040D-4D25-85AE-593A3CF8DB3E}">
      <formula1>0</formula1>
      <formula2>2000</formula2>
    </dataValidation>
  </dataValidations>
  <pageMargins left="0.23622047244094491" right="0.23622047244094491" top="0.35433070866141736" bottom="0.15748031496062992" header="0" footer="0"/>
  <pageSetup scale="64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5000000}">
          <x14:formula1>
            <xm:f>'Listas Generalidades'!$E$3:$E$6</xm:f>
          </x14:formula1>
          <xm:sqref>O17:P17</xm:sqref>
        </x14:dataValidation>
        <x14:dataValidation type="list" allowBlank="1" showInputMessage="1" showErrorMessage="1" xr:uid="{00000000-0002-0000-0000-00000A000000}">
          <x14:formula1>
            <xm:f>'Listas Generalidades'!$D$3:$D$4</xm:f>
          </x14:formula1>
          <xm:sqref>U15</xm:sqref>
        </x14:dataValidation>
        <x14:dataValidation type="list" allowBlank="1" showInputMessage="1" showErrorMessage="1" xr:uid="{00000000-0002-0000-0000-00000C000000}">
          <x14:formula1>
            <xm:f>'Listas Generalidades'!$A$3:$A$4</xm:f>
          </x14:formula1>
          <xm:sqref>F9:I9</xm:sqref>
        </x14:dataValidation>
        <x14:dataValidation type="list" allowBlank="1" showInputMessage="1" showErrorMessage="1" xr:uid="{00000000-0002-0000-0000-00000E000000}">
          <x14:formula1>
            <xm:f>'Listas Generalidades'!$B$3:$B$15</xm:f>
          </x14:formula1>
          <xm:sqref>N9:Q9</xm:sqref>
        </x14:dataValidation>
        <x14:dataValidation type="list" allowBlank="1" showInputMessage="1" showErrorMessage="1" xr:uid="{F9C8B27D-5B1E-484F-9C8A-5F3DF912FEAD}">
          <x14:formula1>
            <xm:f>'Listas Generalidades'!$C$3:$C$4</xm:f>
          </x14:formula1>
          <xm:sqref>F15</xm:sqref>
        </x14:dataValidation>
        <x14:dataValidation type="list" allowBlank="1" showInputMessage="1" showErrorMessage="1" xr:uid="{A1295F59-9041-46C5-B4C9-34C7312F6C40}">
          <x14:formula1>
            <xm:f>'Listas Generalidades'!$V$3:$V$4</xm:f>
          </x14:formula1>
          <xm:sqref>F13</xm:sqref>
        </x14:dataValidation>
        <x14:dataValidation type="list" allowBlank="1" showInputMessage="1" showErrorMessage="1" xr:uid="{48D31221-26B1-46A1-986B-F27A393B7680}">
          <x14:formula1>
            <xm:f>'Listas Generalidades'!$W$3:$W$9</xm:f>
          </x14:formula1>
          <xm:sqref>I13:K13</xm:sqref>
        </x14:dataValidation>
        <x14:dataValidation type="list" allowBlank="1" showInputMessage="1" showErrorMessage="1" xr:uid="{E4F18563-16FF-564D-A56C-AE14A9CCE8F4}">
          <x14:formula1>
            <xm:f>'Listas Generalidades'!$X$3:$X$11</xm:f>
          </x14:formula1>
          <xm:sqref>Q33:S33</xm:sqref>
        </x14:dataValidation>
        <x14:dataValidation type="list" allowBlank="1" showInputMessage="1" showErrorMessage="1" xr:uid="{BB1C8CF9-ED91-4752-85FF-91CB790074B5}">
          <x14:formula1>
            <xm:f>'Listas Generalidades'!$F$3:$F$1141</xm:f>
          </x14:formula1>
          <xm:sqref>G25:H25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0D3AD-1C02-4936-8758-CA0B070D0176}">
  <sheetPr codeName="Hoja3"/>
  <dimension ref="A1:Z1141"/>
  <sheetViews>
    <sheetView zoomScale="115" zoomScaleNormal="115" workbookViewId="0">
      <selection activeCell="B19" sqref="B19"/>
    </sheetView>
  </sheetViews>
  <sheetFormatPr baseColWidth="10" defaultColWidth="11.42578125" defaultRowHeight="12.75" x14ac:dyDescent="0.25"/>
  <cols>
    <col min="1" max="1" width="7.7109375" style="24" bestFit="1" customWidth="1"/>
    <col min="2" max="2" width="35.140625" style="24" bestFit="1" customWidth="1"/>
    <col min="3" max="4" width="4.7109375" style="24" bestFit="1" customWidth="1"/>
    <col min="5" max="5" width="16.7109375" style="24" bestFit="1" customWidth="1"/>
    <col min="6" max="6" width="21.7109375" style="24" bestFit="1" customWidth="1"/>
    <col min="7" max="7" width="14.42578125" style="24" bestFit="1" customWidth="1"/>
    <col min="8" max="8" width="17.28515625" style="24" bestFit="1" customWidth="1"/>
    <col min="9" max="9" width="9.140625" style="24" customWidth="1"/>
    <col min="10" max="10" width="10.42578125" style="24" customWidth="1"/>
    <col min="11" max="11" width="12.140625" style="1" customWidth="1"/>
    <col min="12" max="14" width="4.7109375" style="24" bestFit="1" customWidth="1"/>
    <col min="15" max="15" width="8.7109375" style="24" customWidth="1"/>
    <col min="16" max="16" width="17.42578125" style="24" customWidth="1"/>
    <col min="17" max="18" width="4.7109375" style="24" bestFit="1" customWidth="1"/>
    <col min="19" max="19" width="24.42578125" style="24" customWidth="1"/>
    <col min="20" max="20" width="11.42578125" style="24"/>
    <col min="21" max="21" width="12.7109375" style="24" customWidth="1"/>
    <col min="22" max="22" width="11.42578125" style="24"/>
    <col min="23" max="23" width="16.7109375" style="24" customWidth="1"/>
    <col min="24" max="24" width="30.140625" style="24" customWidth="1"/>
    <col min="25" max="16384" width="11.42578125" style="24"/>
  </cols>
  <sheetData>
    <row r="1" spans="1:26" x14ac:dyDescent="0.25">
      <c r="A1" s="200" t="s">
        <v>49</v>
      </c>
      <c r="B1" s="200"/>
      <c r="C1" s="200"/>
      <c r="D1" s="200"/>
      <c r="E1" s="200"/>
      <c r="F1" s="200"/>
      <c r="G1" s="200"/>
      <c r="H1" s="200"/>
      <c r="I1" s="201" t="s">
        <v>50</v>
      </c>
      <c r="J1" s="201"/>
      <c r="K1" s="201"/>
      <c r="L1" s="202" t="s">
        <v>51</v>
      </c>
      <c r="M1" s="202"/>
      <c r="N1" s="202"/>
      <c r="O1" s="202"/>
      <c r="P1" s="202"/>
      <c r="Q1" s="202"/>
      <c r="R1" s="202"/>
      <c r="S1" s="46" t="s">
        <v>51</v>
      </c>
      <c r="T1" s="47" t="s">
        <v>52</v>
      </c>
      <c r="U1" s="41" t="s">
        <v>53</v>
      </c>
      <c r="V1" s="47" t="s">
        <v>54</v>
      </c>
      <c r="W1" s="47" t="s">
        <v>55</v>
      </c>
      <c r="X1" s="47" t="s">
        <v>56</v>
      </c>
      <c r="Y1" s="203" t="s">
        <v>57</v>
      </c>
      <c r="Z1" s="204"/>
    </row>
    <row r="2" spans="1:26" x14ac:dyDescent="0.25">
      <c r="A2" s="31" t="s">
        <v>2</v>
      </c>
      <c r="B2" s="32" t="s">
        <v>6</v>
      </c>
      <c r="C2" s="32" t="s">
        <v>15</v>
      </c>
      <c r="D2" s="33" t="s">
        <v>18</v>
      </c>
      <c r="E2" s="33" t="s">
        <v>22</v>
      </c>
      <c r="F2" s="34" t="s">
        <v>32</v>
      </c>
      <c r="G2" s="35" t="s">
        <v>32</v>
      </c>
      <c r="H2" s="35" t="s">
        <v>32</v>
      </c>
      <c r="I2" s="36" t="s">
        <v>58</v>
      </c>
      <c r="J2" s="38" t="s">
        <v>59</v>
      </c>
      <c r="K2" s="38" t="s">
        <v>59</v>
      </c>
      <c r="L2" s="45" t="s">
        <v>60</v>
      </c>
      <c r="M2" s="45" t="s">
        <v>61</v>
      </c>
      <c r="N2" s="45" t="s">
        <v>62</v>
      </c>
      <c r="O2" s="45" t="s">
        <v>63</v>
      </c>
      <c r="P2" s="45" t="s">
        <v>64</v>
      </c>
      <c r="Q2" s="45" t="s">
        <v>65</v>
      </c>
      <c r="R2" s="45" t="s">
        <v>66</v>
      </c>
      <c r="S2" s="46" t="s">
        <v>67</v>
      </c>
      <c r="T2" s="47" t="s">
        <v>68</v>
      </c>
      <c r="U2" s="42" t="s">
        <v>69</v>
      </c>
      <c r="V2" s="47" t="s">
        <v>15</v>
      </c>
      <c r="W2" s="47" t="s">
        <v>15</v>
      </c>
      <c r="X2" s="47" t="s">
        <v>45</v>
      </c>
      <c r="Y2" s="24" t="s">
        <v>7</v>
      </c>
      <c r="Z2" s="24" t="s">
        <v>70</v>
      </c>
    </row>
    <row r="3" spans="1:26" x14ac:dyDescent="0.25">
      <c r="A3" s="28" t="s">
        <v>71</v>
      </c>
      <c r="B3" s="29" t="s">
        <v>72</v>
      </c>
      <c r="C3" s="25" t="s">
        <v>73</v>
      </c>
      <c r="D3" s="28" t="s">
        <v>73</v>
      </c>
      <c r="E3" s="27" t="s">
        <v>74</v>
      </c>
      <c r="F3" s="27" t="s">
        <v>75</v>
      </c>
      <c r="G3" s="27" t="s">
        <v>76</v>
      </c>
      <c r="H3" s="27" t="s">
        <v>77</v>
      </c>
      <c r="I3" s="25" t="s">
        <v>78</v>
      </c>
      <c r="J3" s="28" t="s">
        <v>73</v>
      </c>
      <c r="K3" s="43">
        <v>2030</v>
      </c>
      <c r="L3" s="42" t="s">
        <v>73</v>
      </c>
      <c r="M3" s="42" t="s">
        <v>73</v>
      </c>
      <c r="N3" s="42" t="s">
        <v>73</v>
      </c>
      <c r="O3" s="42" t="s">
        <v>73</v>
      </c>
      <c r="P3" s="42" t="s">
        <v>79</v>
      </c>
      <c r="Q3" s="42" t="s">
        <v>73</v>
      </c>
      <c r="R3" s="42" t="s">
        <v>73</v>
      </c>
      <c r="S3" s="42" t="s">
        <v>73</v>
      </c>
      <c r="T3" s="42" t="s">
        <v>73</v>
      </c>
      <c r="U3" s="42" t="s">
        <v>80</v>
      </c>
      <c r="V3" s="42" t="s">
        <v>81</v>
      </c>
      <c r="W3" s="51" t="s">
        <v>82</v>
      </c>
      <c r="X3" s="52" t="s">
        <v>83</v>
      </c>
      <c r="Y3" s="120" t="s">
        <v>84</v>
      </c>
      <c r="Z3" s="119">
        <v>6</v>
      </c>
    </row>
    <row r="4" spans="1:26" ht="25.5" x14ac:dyDescent="0.25">
      <c r="A4" s="28" t="s">
        <v>85</v>
      </c>
      <c r="B4" s="26" t="s">
        <v>86</v>
      </c>
      <c r="C4" s="25" t="s">
        <v>87</v>
      </c>
      <c r="D4" s="28" t="s">
        <v>87</v>
      </c>
      <c r="E4" s="27" t="s">
        <v>88</v>
      </c>
      <c r="F4" s="27" t="s">
        <v>89</v>
      </c>
      <c r="G4" s="27" t="s">
        <v>90</v>
      </c>
      <c r="H4" s="27" t="s">
        <v>91</v>
      </c>
      <c r="I4" s="25" t="s">
        <v>92</v>
      </c>
      <c r="J4" s="28" t="s">
        <v>87</v>
      </c>
      <c r="K4" s="43">
        <v>2029</v>
      </c>
      <c r="L4" s="42" t="s">
        <v>87</v>
      </c>
      <c r="M4" s="42" t="s">
        <v>87</v>
      </c>
      <c r="N4" s="42" t="s">
        <v>87</v>
      </c>
      <c r="O4" s="42" t="s">
        <v>87</v>
      </c>
      <c r="P4" s="42" t="s">
        <v>93</v>
      </c>
      <c r="Q4" s="42" t="s">
        <v>87</v>
      </c>
      <c r="R4" s="42" t="s">
        <v>87</v>
      </c>
      <c r="S4" s="42" t="s">
        <v>87</v>
      </c>
      <c r="T4" s="42" t="s">
        <v>87</v>
      </c>
      <c r="U4" s="42" t="s">
        <v>94</v>
      </c>
      <c r="V4" s="42" t="s">
        <v>95</v>
      </c>
      <c r="W4" s="51" t="s">
        <v>96</v>
      </c>
      <c r="X4" s="52" t="s">
        <v>97</v>
      </c>
      <c r="Y4" s="120" t="s">
        <v>98</v>
      </c>
      <c r="Z4" s="119">
        <v>1.5</v>
      </c>
    </row>
    <row r="5" spans="1:26" ht="25.5" x14ac:dyDescent="0.25">
      <c r="B5" s="26" t="s">
        <v>1657</v>
      </c>
      <c r="E5" s="27" t="s">
        <v>99</v>
      </c>
      <c r="F5" s="27" t="s">
        <v>100</v>
      </c>
      <c r="G5" s="27" t="s">
        <v>76</v>
      </c>
      <c r="H5" s="27" t="s">
        <v>101</v>
      </c>
      <c r="K5" s="30">
        <v>2028</v>
      </c>
      <c r="M5" s="52" t="s">
        <v>102</v>
      </c>
      <c r="N5" s="52" t="s">
        <v>102</v>
      </c>
      <c r="O5" s="52" t="s">
        <v>102</v>
      </c>
      <c r="P5" s="44" t="s">
        <v>103</v>
      </c>
      <c r="W5" s="52" t="s">
        <v>104</v>
      </c>
      <c r="X5" s="52" t="s">
        <v>105</v>
      </c>
      <c r="Y5" s="120" t="s">
        <v>106</v>
      </c>
      <c r="Z5" s="119">
        <v>0.4</v>
      </c>
    </row>
    <row r="6" spans="1:26" x14ac:dyDescent="0.25">
      <c r="B6" s="26" t="s">
        <v>1658</v>
      </c>
      <c r="E6" s="48" t="s">
        <v>26</v>
      </c>
      <c r="F6" s="27" t="s">
        <v>107</v>
      </c>
      <c r="G6" s="27" t="s">
        <v>108</v>
      </c>
      <c r="H6" s="27" t="s">
        <v>109</v>
      </c>
      <c r="K6" s="30">
        <v>2027</v>
      </c>
      <c r="W6" s="52" t="s">
        <v>110</v>
      </c>
      <c r="X6" s="52" t="s">
        <v>111</v>
      </c>
      <c r="Y6" s="120" t="s">
        <v>112</v>
      </c>
      <c r="Z6" s="119">
        <v>0.3</v>
      </c>
    </row>
    <row r="7" spans="1:26" x14ac:dyDescent="0.25">
      <c r="B7" s="26" t="s">
        <v>1659</v>
      </c>
      <c r="F7" s="27" t="s">
        <v>113</v>
      </c>
      <c r="G7" s="27" t="s">
        <v>114</v>
      </c>
      <c r="H7" s="27" t="s">
        <v>115</v>
      </c>
      <c r="K7" s="30">
        <v>2026</v>
      </c>
      <c r="W7" s="52" t="s">
        <v>116</v>
      </c>
      <c r="X7" s="52" t="s">
        <v>117</v>
      </c>
    </row>
    <row r="8" spans="1:26" x14ac:dyDescent="0.25">
      <c r="B8" s="26" t="s">
        <v>1660</v>
      </c>
      <c r="F8" s="27" t="s">
        <v>118</v>
      </c>
      <c r="G8" s="27" t="s">
        <v>119</v>
      </c>
      <c r="H8" s="27" t="s">
        <v>120</v>
      </c>
      <c r="K8" s="30">
        <v>2025</v>
      </c>
      <c r="W8" s="52" t="s">
        <v>121</v>
      </c>
      <c r="X8" s="52" t="s">
        <v>122</v>
      </c>
    </row>
    <row r="9" spans="1:26" x14ac:dyDescent="0.25">
      <c r="B9" s="26" t="s">
        <v>1661</v>
      </c>
      <c r="F9" s="27" t="s">
        <v>123</v>
      </c>
      <c r="G9" s="27" t="s">
        <v>124</v>
      </c>
      <c r="H9" s="27" t="s">
        <v>125</v>
      </c>
      <c r="K9" s="30">
        <v>2024</v>
      </c>
      <c r="W9" s="52" t="s">
        <v>126</v>
      </c>
      <c r="X9" s="52" t="s">
        <v>127</v>
      </c>
    </row>
    <row r="10" spans="1:26" x14ac:dyDescent="0.25">
      <c r="B10" s="26" t="s">
        <v>1662</v>
      </c>
      <c r="F10" s="27" t="s">
        <v>128</v>
      </c>
      <c r="G10" s="27" t="s">
        <v>119</v>
      </c>
      <c r="H10" s="27" t="s">
        <v>120</v>
      </c>
      <c r="K10" s="30">
        <v>2023</v>
      </c>
      <c r="X10" s="52" t="s">
        <v>129</v>
      </c>
    </row>
    <row r="11" spans="1:26" x14ac:dyDescent="0.25">
      <c r="B11" s="26" t="s">
        <v>1663</v>
      </c>
      <c r="F11" s="27" t="s">
        <v>130</v>
      </c>
      <c r="G11" s="27" t="s">
        <v>131</v>
      </c>
      <c r="H11" s="27" t="s">
        <v>132</v>
      </c>
      <c r="K11" s="30">
        <v>2022</v>
      </c>
      <c r="X11" s="52" t="s">
        <v>133</v>
      </c>
    </row>
    <row r="12" spans="1:26" x14ac:dyDescent="0.25">
      <c r="B12" s="26" t="s">
        <v>1664</v>
      </c>
      <c r="F12" s="27" t="s">
        <v>134</v>
      </c>
      <c r="G12" s="27" t="s">
        <v>135</v>
      </c>
      <c r="H12" s="27" t="s">
        <v>136</v>
      </c>
      <c r="K12" s="30">
        <v>2021</v>
      </c>
    </row>
    <row r="13" spans="1:26" x14ac:dyDescent="0.25">
      <c r="B13" s="26" t="s">
        <v>1665</v>
      </c>
      <c r="F13" s="27" t="s">
        <v>137</v>
      </c>
      <c r="G13" s="27" t="s">
        <v>138</v>
      </c>
      <c r="H13" s="27" t="s">
        <v>139</v>
      </c>
      <c r="K13" s="30">
        <v>2020</v>
      </c>
    </row>
    <row r="14" spans="1:26" ht="38.25" x14ac:dyDescent="0.25">
      <c r="B14" s="26" t="s">
        <v>1666</v>
      </c>
      <c r="F14" s="27" t="s">
        <v>140</v>
      </c>
      <c r="G14" s="27" t="s">
        <v>141</v>
      </c>
      <c r="H14" s="27" t="s">
        <v>142</v>
      </c>
      <c r="K14" s="30">
        <v>2019</v>
      </c>
    </row>
    <row r="15" spans="1:26" x14ac:dyDescent="0.25">
      <c r="B15" s="26" t="s">
        <v>1667</v>
      </c>
      <c r="F15" s="27" t="s">
        <v>143</v>
      </c>
      <c r="G15" s="27" t="s">
        <v>144</v>
      </c>
      <c r="H15" s="27" t="s">
        <v>145</v>
      </c>
      <c r="K15" s="30">
        <v>2018</v>
      </c>
    </row>
    <row r="16" spans="1:26" x14ac:dyDescent="0.25">
      <c r="F16" s="27" t="s">
        <v>146</v>
      </c>
      <c r="G16" s="27" t="s">
        <v>135</v>
      </c>
      <c r="H16" s="27" t="s">
        <v>136</v>
      </c>
      <c r="K16" s="30">
        <v>2017</v>
      </c>
    </row>
    <row r="17" spans="6:11" x14ac:dyDescent="0.25">
      <c r="F17" s="27" t="s">
        <v>147</v>
      </c>
      <c r="G17" s="27" t="s">
        <v>119</v>
      </c>
      <c r="H17" s="27" t="s">
        <v>120</v>
      </c>
      <c r="K17" s="30">
        <v>2016</v>
      </c>
    </row>
    <row r="18" spans="6:11" x14ac:dyDescent="0.25">
      <c r="F18" s="27" t="s">
        <v>148</v>
      </c>
      <c r="G18" s="27" t="s">
        <v>131</v>
      </c>
      <c r="H18" s="27" t="s">
        <v>132</v>
      </c>
      <c r="K18" s="30">
        <v>2015</v>
      </c>
    </row>
    <row r="19" spans="6:11" x14ac:dyDescent="0.25">
      <c r="F19" s="27" t="s">
        <v>149</v>
      </c>
      <c r="G19" s="27" t="s">
        <v>150</v>
      </c>
      <c r="H19" s="27" t="s">
        <v>151</v>
      </c>
      <c r="K19" s="30">
        <v>2014</v>
      </c>
    </row>
    <row r="20" spans="6:11" x14ac:dyDescent="0.25">
      <c r="F20" s="27" t="s">
        <v>152</v>
      </c>
      <c r="G20" s="27" t="s">
        <v>153</v>
      </c>
      <c r="H20" s="27" t="s">
        <v>154</v>
      </c>
      <c r="K20" s="30">
        <v>2013</v>
      </c>
    </row>
    <row r="21" spans="6:11" x14ac:dyDescent="0.25">
      <c r="F21" s="27" t="s">
        <v>155</v>
      </c>
      <c r="G21" s="27" t="s">
        <v>156</v>
      </c>
      <c r="H21" s="27" t="s">
        <v>157</v>
      </c>
      <c r="K21" s="30">
        <v>2012</v>
      </c>
    </row>
    <row r="22" spans="6:11" x14ac:dyDescent="0.25">
      <c r="F22" s="27" t="s">
        <v>158</v>
      </c>
      <c r="G22" s="27" t="s">
        <v>138</v>
      </c>
      <c r="H22" s="27" t="s">
        <v>139</v>
      </c>
      <c r="K22" s="30">
        <v>2011</v>
      </c>
    </row>
    <row r="23" spans="6:11" x14ac:dyDescent="0.25">
      <c r="F23" s="27" t="s">
        <v>159</v>
      </c>
      <c r="G23" s="27" t="s">
        <v>160</v>
      </c>
      <c r="H23" s="27" t="s">
        <v>161</v>
      </c>
      <c r="K23" s="30">
        <v>2010</v>
      </c>
    </row>
    <row r="24" spans="6:11" x14ac:dyDescent="0.25">
      <c r="F24" s="27" t="s">
        <v>162</v>
      </c>
      <c r="G24" s="27" t="s">
        <v>150</v>
      </c>
      <c r="H24" s="27" t="s">
        <v>151</v>
      </c>
      <c r="K24" s="30">
        <v>2009</v>
      </c>
    </row>
    <row r="25" spans="6:11" x14ac:dyDescent="0.25">
      <c r="F25" s="27" t="s">
        <v>163</v>
      </c>
      <c r="G25" s="27" t="s">
        <v>76</v>
      </c>
      <c r="H25" s="27" t="s">
        <v>77</v>
      </c>
      <c r="K25" s="30">
        <v>2008</v>
      </c>
    </row>
    <row r="26" spans="6:11" x14ac:dyDescent="0.25">
      <c r="F26" s="27" t="s">
        <v>164</v>
      </c>
      <c r="G26" s="27" t="s">
        <v>165</v>
      </c>
      <c r="H26" s="27" t="s">
        <v>166</v>
      </c>
      <c r="K26" s="30">
        <v>2007</v>
      </c>
    </row>
    <row r="27" spans="6:11" x14ac:dyDescent="0.25">
      <c r="F27" s="27" t="s">
        <v>167</v>
      </c>
      <c r="G27" s="27" t="s">
        <v>119</v>
      </c>
      <c r="H27" s="27" t="s">
        <v>120</v>
      </c>
      <c r="K27" s="30">
        <v>2006</v>
      </c>
    </row>
    <row r="28" spans="6:11" x14ac:dyDescent="0.25">
      <c r="F28" s="27" t="s">
        <v>168</v>
      </c>
      <c r="G28" s="27" t="s">
        <v>169</v>
      </c>
      <c r="H28" s="27" t="s">
        <v>170</v>
      </c>
      <c r="K28" s="30">
        <v>2005</v>
      </c>
    </row>
    <row r="29" spans="6:11" x14ac:dyDescent="0.25">
      <c r="F29" s="27" t="s">
        <v>171</v>
      </c>
      <c r="G29" s="27" t="s">
        <v>172</v>
      </c>
      <c r="H29" s="27" t="s">
        <v>173</v>
      </c>
      <c r="K29" s="30">
        <v>2004</v>
      </c>
    </row>
    <row r="30" spans="6:11" x14ac:dyDescent="0.25">
      <c r="F30" s="27" t="s">
        <v>174</v>
      </c>
      <c r="G30" s="27" t="s">
        <v>175</v>
      </c>
      <c r="H30" s="27" t="s">
        <v>176</v>
      </c>
      <c r="K30" s="30">
        <v>2003</v>
      </c>
    </row>
    <row r="31" spans="6:11" x14ac:dyDescent="0.25">
      <c r="F31" s="27" t="s">
        <v>177</v>
      </c>
      <c r="G31" s="27" t="s">
        <v>119</v>
      </c>
      <c r="H31" s="27" t="s">
        <v>120</v>
      </c>
      <c r="K31" s="30">
        <v>2002</v>
      </c>
    </row>
    <row r="32" spans="6:11" x14ac:dyDescent="0.25">
      <c r="F32" s="27" t="s">
        <v>178</v>
      </c>
      <c r="G32" s="27" t="s">
        <v>114</v>
      </c>
      <c r="H32" s="27" t="s">
        <v>115</v>
      </c>
      <c r="K32" s="30">
        <v>2001</v>
      </c>
    </row>
    <row r="33" spans="6:11" x14ac:dyDescent="0.25">
      <c r="F33" s="27" t="s">
        <v>179</v>
      </c>
      <c r="G33" s="27" t="s">
        <v>124</v>
      </c>
      <c r="H33" s="27" t="s">
        <v>125</v>
      </c>
      <c r="K33" s="30">
        <v>2000</v>
      </c>
    </row>
    <row r="34" spans="6:11" x14ac:dyDescent="0.25">
      <c r="F34" s="27" t="s">
        <v>180</v>
      </c>
      <c r="G34" s="27" t="s">
        <v>175</v>
      </c>
      <c r="H34" s="27" t="s">
        <v>176</v>
      </c>
      <c r="K34" s="30">
        <v>1999</v>
      </c>
    </row>
    <row r="35" spans="6:11" x14ac:dyDescent="0.25">
      <c r="F35" s="27" t="s">
        <v>181</v>
      </c>
      <c r="G35" s="27" t="s">
        <v>76</v>
      </c>
      <c r="H35" s="27" t="s">
        <v>182</v>
      </c>
      <c r="K35" s="30">
        <v>1998</v>
      </c>
    </row>
    <row r="36" spans="6:11" x14ac:dyDescent="0.25">
      <c r="F36" s="27" t="s">
        <v>183</v>
      </c>
      <c r="G36" s="27" t="s">
        <v>76</v>
      </c>
      <c r="H36" s="27" t="s">
        <v>182</v>
      </c>
      <c r="K36" s="30">
        <v>1997</v>
      </c>
    </row>
    <row r="37" spans="6:11" x14ac:dyDescent="0.25">
      <c r="F37" s="27" t="s">
        <v>184</v>
      </c>
      <c r="G37" s="27" t="s">
        <v>175</v>
      </c>
      <c r="H37" s="27" t="s">
        <v>176</v>
      </c>
      <c r="K37" s="30">
        <v>1996</v>
      </c>
    </row>
    <row r="38" spans="6:11" x14ac:dyDescent="0.25">
      <c r="F38" s="27" t="s">
        <v>185</v>
      </c>
      <c r="G38" s="27" t="s">
        <v>131</v>
      </c>
      <c r="H38" s="27" t="s">
        <v>132</v>
      </c>
      <c r="K38" s="30">
        <v>1995</v>
      </c>
    </row>
    <row r="39" spans="6:11" x14ac:dyDescent="0.25">
      <c r="F39" s="27" t="s">
        <v>186</v>
      </c>
      <c r="G39" s="27" t="s">
        <v>150</v>
      </c>
      <c r="H39" s="27" t="s">
        <v>151</v>
      </c>
      <c r="K39" s="30">
        <v>1994</v>
      </c>
    </row>
    <row r="40" spans="6:11" x14ac:dyDescent="0.25">
      <c r="F40" s="27" t="s">
        <v>187</v>
      </c>
      <c r="G40" s="27" t="s">
        <v>160</v>
      </c>
      <c r="H40" s="27" t="s">
        <v>161</v>
      </c>
      <c r="K40" s="30">
        <v>1993</v>
      </c>
    </row>
    <row r="41" spans="6:11" x14ac:dyDescent="0.25">
      <c r="F41" s="27" t="s">
        <v>188</v>
      </c>
      <c r="G41" s="27" t="s">
        <v>76</v>
      </c>
      <c r="H41" s="27" t="s">
        <v>182</v>
      </c>
      <c r="K41" s="30">
        <v>1992</v>
      </c>
    </row>
    <row r="42" spans="6:11" x14ac:dyDescent="0.25">
      <c r="F42" s="27" t="s">
        <v>189</v>
      </c>
      <c r="G42" s="27" t="s">
        <v>76</v>
      </c>
      <c r="H42" s="27" t="s">
        <v>182</v>
      </c>
      <c r="K42" s="30">
        <v>1991</v>
      </c>
    </row>
    <row r="43" spans="6:11" x14ac:dyDescent="0.25">
      <c r="F43" s="27" t="s">
        <v>190</v>
      </c>
      <c r="G43" s="27" t="s">
        <v>76</v>
      </c>
      <c r="H43" s="27" t="s">
        <v>182</v>
      </c>
      <c r="K43" s="30">
        <v>1990</v>
      </c>
    </row>
    <row r="44" spans="6:11" x14ac:dyDescent="0.25">
      <c r="F44" s="27" t="s">
        <v>191</v>
      </c>
      <c r="G44" s="27" t="s">
        <v>131</v>
      </c>
      <c r="H44" s="27" t="s">
        <v>132</v>
      </c>
      <c r="K44" s="30">
        <v>1989</v>
      </c>
    </row>
    <row r="45" spans="6:11" x14ac:dyDescent="0.25">
      <c r="F45" s="27" t="s">
        <v>192</v>
      </c>
      <c r="G45" s="27" t="s">
        <v>76</v>
      </c>
      <c r="H45" s="27" t="s">
        <v>182</v>
      </c>
      <c r="K45" s="30">
        <v>1988</v>
      </c>
    </row>
    <row r="46" spans="6:11" x14ac:dyDescent="0.25">
      <c r="F46" s="27" t="s">
        <v>193</v>
      </c>
      <c r="G46" s="27" t="s">
        <v>141</v>
      </c>
      <c r="H46" s="27" t="s">
        <v>142</v>
      </c>
      <c r="K46" s="30">
        <v>1987</v>
      </c>
    </row>
    <row r="47" spans="6:11" x14ac:dyDescent="0.25">
      <c r="F47" s="27" t="s">
        <v>194</v>
      </c>
      <c r="G47" s="27" t="s">
        <v>160</v>
      </c>
      <c r="H47" s="27" t="s">
        <v>161</v>
      </c>
      <c r="K47" s="30">
        <v>1986</v>
      </c>
    </row>
    <row r="48" spans="6:11" x14ac:dyDescent="0.25">
      <c r="F48" s="27" t="s">
        <v>195</v>
      </c>
      <c r="G48" s="27" t="s">
        <v>76</v>
      </c>
      <c r="H48" s="27" t="s">
        <v>182</v>
      </c>
      <c r="K48" s="30">
        <v>1985</v>
      </c>
    </row>
    <row r="49" spans="6:11" x14ac:dyDescent="0.25">
      <c r="F49" s="27" t="s">
        <v>196</v>
      </c>
      <c r="G49" s="27" t="s">
        <v>175</v>
      </c>
      <c r="H49" s="27" t="s">
        <v>176</v>
      </c>
      <c r="K49" s="30">
        <v>1984</v>
      </c>
    </row>
    <row r="50" spans="6:11" x14ac:dyDescent="0.25">
      <c r="F50" s="27" t="s">
        <v>197</v>
      </c>
      <c r="G50" s="27" t="s">
        <v>76</v>
      </c>
      <c r="H50" s="27" t="s">
        <v>101</v>
      </c>
      <c r="K50" s="30">
        <v>1983</v>
      </c>
    </row>
    <row r="51" spans="6:11" x14ac:dyDescent="0.25">
      <c r="F51" s="27" t="s">
        <v>198</v>
      </c>
      <c r="G51" s="27" t="s">
        <v>199</v>
      </c>
      <c r="H51" s="27" t="s">
        <v>200</v>
      </c>
      <c r="K51" s="30">
        <v>1982</v>
      </c>
    </row>
    <row r="52" spans="6:11" x14ac:dyDescent="0.25">
      <c r="F52" s="27" t="s">
        <v>201</v>
      </c>
      <c r="G52" s="27" t="s">
        <v>131</v>
      </c>
      <c r="H52" s="27" t="s">
        <v>132</v>
      </c>
      <c r="K52" s="30">
        <v>1981</v>
      </c>
    </row>
    <row r="53" spans="6:11" x14ac:dyDescent="0.25">
      <c r="F53" s="27" t="s">
        <v>202</v>
      </c>
      <c r="G53" s="27" t="s">
        <v>172</v>
      </c>
      <c r="H53" s="27" t="s">
        <v>203</v>
      </c>
      <c r="K53" s="30">
        <v>1980</v>
      </c>
    </row>
    <row r="54" spans="6:11" x14ac:dyDescent="0.25">
      <c r="F54" s="27" t="s">
        <v>204</v>
      </c>
      <c r="G54" s="27" t="s">
        <v>165</v>
      </c>
      <c r="H54" s="27" t="s">
        <v>166</v>
      </c>
      <c r="K54" s="30">
        <v>1979</v>
      </c>
    </row>
    <row r="55" spans="6:11" x14ac:dyDescent="0.25">
      <c r="F55" s="27" t="s">
        <v>205</v>
      </c>
      <c r="G55" s="27" t="s">
        <v>141</v>
      </c>
      <c r="H55" s="27" t="s">
        <v>142</v>
      </c>
      <c r="K55" s="30">
        <v>1978</v>
      </c>
    </row>
    <row r="56" spans="6:11" x14ac:dyDescent="0.25">
      <c r="F56" s="27" t="s">
        <v>206</v>
      </c>
      <c r="G56" s="27" t="s">
        <v>138</v>
      </c>
      <c r="H56" s="27" t="s">
        <v>139</v>
      </c>
      <c r="K56" s="30">
        <v>1977</v>
      </c>
    </row>
    <row r="57" spans="6:11" x14ac:dyDescent="0.25">
      <c r="F57" s="27" t="s">
        <v>207</v>
      </c>
      <c r="G57" s="27" t="s">
        <v>207</v>
      </c>
      <c r="H57" s="27" t="s">
        <v>145</v>
      </c>
      <c r="K57" s="30">
        <v>1976</v>
      </c>
    </row>
    <row r="58" spans="6:11" x14ac:dyDescent="0.25">
      <c r="F58" s="27" t="s">
        <v>208</v>
      </c>
      <c r="G58" s="27" t="s">
        <v>207</v>
      </c>
      <c r="H58" s="27" t="s">
        <v>145</v>
      </c>
      <c r="K58" s="30">
        <v>1975</v>
      </c>
    </row>
    <row r="59" spans="6:11" x14ac:dyDescent="0.25">
      <c r="F59" s="27" t="s">
        <v>209</v>
      </c>
      <c r="G59" s="27" t="s">
        <v>131</v>
      </c>
      <c r="H59" s="27" t="s">
        <v>132</v>
      </c>
      <c r="K59" s="30">
        <v>1974</v>
      </c>
    </row>
    <row r="60" spans="6:11" x14ac:dyDescent="0.25">
      <c r="F60" s="27" t="s">
        <v>210</v>
      </c>
      <c r="G60" s="27" t="s">
        <v>150</v>
      </c>
      <c r="H60" s="27" t="s">
        <v>151</v>
      </c>
      <c r="K60" s="30">
        <v>1973</v>
      </c>
    </row>
    <row r="61" spans="6:11" x14ac:dyDescent="0.25">
      <c r="F61" s="27" t="s">
        <v>211</v>
      </c>
      <c r="G61" s="27" t="s">
        <v>90</v>
      </c>
      <c r="H61" s="27" t="s">
        <v>91</v>
      </c>
      <c r="K61" s="30">
        <v>1972</v>
      </c>
    </row>
    <row r="62" spans="6:11" x14ac:dyDescent="0.25">
      <c r="F62" s="27" t="s">
        <v>212</v>
      </c>
      <c r="G62" s="27" t="s">
        <v>76</v>
      </c>
      <c r="H62" s="27" t="s">
        <v>101</v>
      </c>
      <c r="K62" s="30">
        <v>1971</v>
      </c>
    </row>
    <row r="63" spans="6:11" x14ac:dyDescent="0.25">
      <c r="F63" s="27" t="s">
        <v>213</v>
      </c>
      <c r="G63" s="27" t="s">
        <v>172</v>
      </c>
      <c r="H63" s="27" t="s">
        <v>203</v>
      </c>
      <c r="K63" s="30">
        <v>1970</v>
      </c>
    </row>
    <row r="64" spans="6:11" x14ac:dyDescent="0.25">
      <c r="F64" s="27" t="s">
        <v>214</v>
      </c>
      <c r="G64" s="27" t="s">
        <v>124</v>
      </c>
      <c r="H64" s="27" t="s">
        <v>125</v>
      </c>
      <c r="K64" s="30">
        <v>1969</v>
      </c>
    </row>
    <row r="65" spans="6:11" x14ac:dyDescent="0.25">
      <c r="F65" s="27" t="s">
        <v>215</v>
      </c>
      <c r="G65" s="27" t="s">
        <v>76</v>
      </c>
      <c r="H65" s="27" t="s">
        <v>77</v>
      </c>
      <c r="K65" s="30">
        <v>1968</v>
      </c>
    </row>
    <row r="66" spans="6:11" x14ac:dyDescent="0.25">
      <c r="F66" s="27" t="s">
        <v>216</v>
      </c>
      <c r="G66" s="27" t="s">
        <v>169</v>
      </c>
      <c r="H66" s="27" t="s">
        <v>170</v>
      </c>
      <c r="K66" s="30">
        <v>1967</v>
      </c>
    </row>
    <row r="67" spans="6:11" x14ac:dyDescent="0.25">
      <c r="F67" s="27" t="s">
        <v>217</v>
      </c>
      <c r="G67" s="27" t="s">
        <v>160</v>
      </c>
      <c r="H67" s="27" t="s">
        <v>161</v>
      </c>
      <c r="K67" s="30">
        <v>1966</v>
      </c>
    </row>
    <row r="68" spans="6:11" x14ac:dyDescent="0.25">
      <c r="F68" s="27" t="s">
        <v>218</v>
      </c>
      <c r="G68" s="27" t="s">
        <v>165</v>
      </c>
      <c r="H68" s="27" t="s">
        <v>166</v>
      </c>
      <c r="K68" s="30">
        <v>1965</v>
      </c>
    </row>
    <row r="69" spans="6:11" x14ac:dyDescent="0.25">
      <c r="F69" s="27" t="s">
        <v>219</v>
      </c>
      <c r="G69" s="27" t="s">
        <v>124</v>
      </c>
      <c r="H69" s="27" t="s">
        <v>220</v>
      </c>
      <c r="K69" s="30">
        <v>1964</v>
      </c>
    </row>
    <row r="70" spans="6:11" x14ac:dyDescent="0.25">
      <c r="F70" s="27" t="s">
        <v>221</v>
      </c>
      <c r="G70" s="27" t="s">
        <v>76</v>
      </c>
      <c r="H70" s="27" t="s">
        <v>182</v>
      </c>
      <c r="K70" s="30">
        <v>1963</v>
      </c>
    </row>
    <row r="71" spans="6:11" x14ac:dyDescent="0.25">
      <c r="F71" s="27" t="s">
        <v>222</v>
      </c>
      <c r="G71" s="27" t="s">
        <v>223</v>
      </c>
      <c r="H71" s="27" t="s">
        <v>224</v>
      </c>
      <c r="K71" s="30">
        <v>1962</v>
      </c>
    </row>
    <row r="72" spans="6:11" x14ac:dyDescent="0.25">
      <c r="F72" s="27" t="s">
        <v>225</v>
      </c>
      <c r="G72" s="27" t="s">
        <v>175</v>
      </c>
      <c r="H72" s="27" t="s">
        <v>176</v>
      </c>
      <c r="K72" s="30">
        <v>1961</v>
      </c>
    </row>
    <row r="73" spans="6:11" x14ac:dyDescent="0.25">
      <c r="F73" s="27" t="s">
        <v>226</v>
      </c>
      <c r="G73" s="27" t="s">
        <v>124</v>
      </c>
      <c r="H73" s="27" t="s">
        <v>220</v>
      </c>
      <c r="K73" s="30">
        <v>1960</v>
      </c>
    </row>
    <row r="74" spans="6:11" x14ac:dyDescent="0.25">
      <c r="F74" s="27" t="s">
        <v>227</v>
      </c>
      <c r="G74" s="27" t="s">
        <v>135</v>
      </c>
      <c r="H74" s="27" t="s">
        <v>136</v>
      </c>
      <c r="K74" s="30">
        <v>1959</v>
      </c>
    </row>
    <row r="75" spans="6:11" x14ac:dyDescent="0.25">
      <c r="F75" s="27" t="s">
        <v>228</v>
      </c>
      <c r="G75" s="27" t="s">
        <v>175</v>
      </c>
      <c r="H75" s="27" t="s">
        <v>176</v>
      </c>
      <c r="K75" s="30">
        <v>1958</v>
      </c>
    </row>
    <row r="76" spans="6:11" x14ac:dyDescent="0.25">
      <c r="F76" s="27" t="s">
        <v>229</v>
      </c>
      <c r="G76" s="27" t="s">
        <v>114</v>
      </c>
      <c r="H76" s="27" t="s">
        <v>115</v>
      </c>
      <c r="K76" s="30">
        <v>1957</v>
      </c>
    </row>
    <row r="77" spans="6:11" x14ac:dyDescent="0.25">
      <c r="F77" s="27" t="s">
        <v>230</v>
      </c>
      <c r="G77" s="27" t="s">
        <v>231</v>
      </c>
      <c r="H77" s="27" t="s">
        <v>232</v>
      </c>
      <c r="K77" s="30">
        <v>1956</v>
      </c>
    </row>
    <row r="78" spans="6:11" x14ac:dyDescent="0.25">
      <c r="F78" s="27" t="s">
        <v>233</v>
      </c>
      <c r="G78" s="27" t="s">
        <v>114</v>
      </c>
      <c r="H78" s="27" t="s">
        <v>115</v>
      </c>
      <c r="K78" s="30">
        <v>1955</v>
      </c>
    </row>
    <row r="79" spans="6:11" x14ac:dyDescent="0.25">
      <c r="F79" s="27" t="s">
        <v>234</v>
      </c>
      <c r="G79" s="27" t="s">
        <v>114</v>
      </c>
      <c r="H79" s="27" t="s">
        <v>115</v>
      </c>
      <c r="K79" s="30">
        <v>1954</v>
      </c>
    </row>
    <row r="80" spans="6:11" x14ac:dyDescent="0.25">
      <c r="F80" s="27" t="s">
        <v>235</v>
      </c>
      <c r="G80" s="27" t="s">
        <v>114</v>
      </c>
      <c r="H80" s="27" t="s">
        <v>115</v>
      </c>
      <c r="K80" s="30">
        <v>1953</v>
      </c>
    </row>
    <row r="81" spans="6:11" x14ac:dyDescent="0.25">
      <c r="F81" s="27" t="s">
        <v>236</v>
      </c>
      <c r="G81" s="27" t="s">
        <v>169</v>
      </c>
      <c r="H81" s="27" t="s">
        <v>170</v>
      </c>
      <c r="K81" s="30">
        <v>1952</v>
      </c>
    </row>
    <row r="82" spans="6:11" x14ac:dyDescent="0.25">
      <c r="F82" s="27" t="s">
        <v>237</v>
      </c>
      <c r="G82" s="27" t="s">
        <v>199</v>
      </c>
      <c r="H82" s="27" t="s">
        <v>200</v>
      </c>
      <c r="K82" s="30">
        <v>1951</v>
      </c>
    </row>
    <row r="83" spans="6:11" x14ac:dyDescent="0.25">
      <c r="F83" s="27" t="s">
        <v>238</v>
      </c>
      <c r="G83" s="27" t="s">
        <v>239</v>
      </c>
      <c r="H83" s="27" t="s">
        <v>240</v>
      </c>
      <c r="K83" s="30">
        <v>1950</v>
      </c>
    </row>
    <row r="84" spans="6:11" x14ac:dyDescent="0.25">
      <c r="F84" s="27" t="s">
        <v>241</v>
      </c>
      <c r="G84" s="27" t="s">
        <v>119</v>
      </c>
      <c r="H84" s="27" t="s">
        <v>120</v>
      </c>
      <c r="K84" s="30">
        <v>1949</v>
      </c>
    </row>
    <row r="85" spans="6:11" x14ac:dyDescent="0.25">
      <c r="F85" s="27" t="s">
        <v>242</v>
      </c>
      <c r="G85" s="27" t="s">
        <v>150</v>
      </c>
      <c r="H85" s="27" t="s">
        <v>151</v>
      </c>
      <c r="K85" s="30">
        <v>1948</v>
      </c>
    </row>
    <row r="86" spans="6:11" x14ac:dyDescent="0.25">
      <c r="F86" s="27" t="s">
        <v>243</v>
      </c>
      <c r="G86" s="27" t="s">
        <v>76</v>
      </c>
      <c r="H86" s="27" t="s">
        <v>182</v>
      </c>
      <c r="K86" s="30">
        <v>1947</v>
      </c>
    </row>
    <row r="87" spans="6:11" x14ac:dyDescent="0.25">
      <c r="F87" s="27" t="s">
        <v>244</v>
      </c>
      <c r="G87" s="27" t="s">
        <v>76</v>
      </c>
      <c r="H87" s="27" t="s">
        <v>245</v>
      </c>
      <c r="K87" s="30">
        <v>1946</v>
      </c>
    </row>
    <row r="88" spans="6:11" x14ac:dyDescent="0.25">
      <c r="F88" s="27" t="s">
        <v>246</v>
      </c>
      <c r="G88" s="27" t="s">
        <v>138</v>
      </c>
      <c r="H88" s="27" t="s">
        <v>139</v>
      </c>
      <c r="K88" s="30">
        <v>1945</v>
      </c>
    </row>
    <row r="89" spans="6:11" x14ac:dyDescent="0.25">
      <c r="F89" s="27" t="s">
        <v>247</v>
      </c>
      <c r="G89" s="27" t="s">
        <v>138</v>
      </c>
      <c r="H89" s="27" t="s">
        <v>139</v>
      </c>
      <c r="K89" s="30">
        <v>1944</v>
      </c>
    </row>
    <row r="90" spans="6:11" x14ac:dyDescent="0.25">
      <c r="F90" s="27" t="s">
        <v>248</v>
      </c>
      <c r="G90" s="27" t="s">
        <v>108</v>
      </c>
      <c r="H90" s="27" t="s">
        <v>109</v>
      </c>
      <c r="K90" s="30">
        <v>1943</v>
      </c>
    </row>
    <row r="91" spans="6:11" x14ac:dyDescent="0.25">
      <c r="F91" s="27" t="s">
        <v>249</v>
      </c>
      <c r="G91" s="27" t="s">
        <v>138</v>
      </c>
      <c r="H91" s="27" t="s">
        <v>139</v>
      </c>
      <c r="K91" s="30">
        <v>1942</v>
      </c>
    </row>
    <row r="92" spans="6:11" x14ac:dyDescent="0.25">
      <c r="F92" s="27" t="s">
        <v>250</v>
      </c>
      <c r="G92" s="27" t="s">
        <v>156</v>
      </c>
      <c r="H92" s="27" t="s">
        <v>157</v>
      </c>
      <c r="K92" s="30">
        <v>1941</v>
      </c>
    </row>
    <row r="93" spans="6:11" x14ac:dyDescent="0.25">
      <c r="F93" s="27" t="s">
        <v>251</v>
      </c>
      <c r="G93" s="27" t="s">
        <v>124</v>
      </c>
      <c r="H93" s="27" t="s">
        <v>125</v>
      </c>
      <c r="K93" s="30">
        <v>1940</v>
      </c>
    </row>
    <row r="94" spans="6:11" x14ac:dyDescent="0.25">
      <c r="F94" s="27" t="s">
        <v>252</v>
      </c>
      <c r="G94" s="27" t="s">
        <v>253</v>
      </c>
      <c r="H94" s="27" t="s">
        <v>254</v>
      </c>
      <c r="K94" s="30">
        <v>1939</v>
      </c>
    </row>
    <row r="95" spans="6:11" x14ac:dyDescent="0.25">
      <c r="F95" s="27" t="s">
        <v>255</v>
      </c>
      <c r="G95" s="27" t="s">
        <v>239</v>
      </c>
      <c r="H95" s="27" t="s">
        <v>240</v>
      </c>
      <c r="K95" s="30">
        <v>1938</v>
      </c>
    </row>
    <row r="96" spans="6:11" x14ac:dyDescent="0.25">
      <c r="F96" s="27" t="s">
        <v>256</v>
      </c>
      <c r="G96" s="27" t="s">
        <v>239</v>
      </c>
      <c r="H96" s="27" t="s">
        <v>257</v>
      </c>
      <c r="K96" s="30">
        <v>1937</v>
      </c>
    </row>
    <row r="97" spans="6:11" x14ac:dyDescent="0.25">
      <c r="F97" s="27" t="s">
        <v>258</v>
      </c>
      <c r="G97" s="27" t="s">
        <v>135</v>
      </c>
      <c r="H97" s="27" t="s">
        <v>136</v>
      </c>
      <c r="K97" s="30">
        <v>1936</v>
      </c>
    </row>
    <row r="98" spans="6:11" x14ac:dyDescent="0.25">
      <c r="F98" s="27" t="s">
        <v>259</v>
      </c>
      <c r="G98" s="27" t="s">
        <v>141</v>
      </c>
      <c r="H98" s="27" t="s">
        <v>142</v>
      </c>
      <c r="K98" s="30">
        <v>1935</v>
      </c>
    </row>
    <row r="99" spans="6:11" x14ac:dyDescent="0.25">
      <c r="F99" s="27" t="s">
        <v>260</v>
      </c>
      <c r="G99" s="27" t="s">
        <v>172</v>
      </c>
      <c r="H99" s="27" t="s">
        <v>203</v>
      </c>
      <c r="K99" s="30">
        <v>1934</v>
      </c>
    </row>
    <row r="100" spans="6:11" x14ac:dyDescent="0.25">
      <c r="F100" s="27" t="s">
        <v>261</v>
      </c>
      <c r="G100" s="27" t="s">
        <v>150</v>
      </c>
      <c r="H100" s="27" t="s">
        <v>151</v>
      </c>
      <c r="K100" s="30">
        <v>1933</v>
      </c>
    </row>
    <row r="101" spans="6:11" x14ac:dyDescent="0.25">
      <c r="F101" s="27" t="s">
        <v>262</v>
      </c>
      <c r="G101" s="27" t="s">
        <v>114</v>
      </c>
      <c r="H101" s="27" t="s">
        <v>115</v>
      </c>
      <c r="K101" s="30">
        <v>1932</v>
      </c>
    </row>
    <row r="102" spans="6:11" x14ac:dyDescent="0.25">
      <c r="F102" s="27" t="s">
        <v>263</v>
      </c>
      <c r="G102" s="27" t="s">
        <v>153</v>
      </c>
      <c r="H102" s="27" t="s">
        <v>154</v>
      </c>
      <c r="K102" s="30">
        <v>1931</v>
      </c>
    </row>
    <row r="103" spans="6:11" x14ac:dyDescent="0.25">
      <c r="F103" s="27" t="s">
        <v>264</v>
      </c>
      <c r="G103" s="27" t="s">
        <v>199</v>
      </c>
      <c r="H103" s="27" t="s">
        <v>200</v>
      </c>
      <c r="K103" s="30">
        <v>1930</v>
      </c>
    </row>
    <row r="104" spans="6:11" x14ac:dyDescent="0.25">
      <c r="F104" s="27" t="s">
        <v>265</v>
      </c>
      <c r="G104" s="27" t="s">
        <v>76</v>
      </c>
      <c r="H104" s="27" t="s">
        <v>182</v>
      </c>
      <c r="K104" s="30">
        <v>1929</v>
      </c>
    </row>
    <row r="105" spans="6:11" x14ac:dyDescent="0.25">
      <c r="F105" s="27" t="s">
        <v>266</v>
      </c>
      <c r="G105" s="27" t="s">
        <v>76</v>
      </c>
      <c r="H105" s="27" t="s">
        <v>245</v>
      </c>
      <c r="K105" s="30">
        <v>1928</v>
      </c>
    </row>
    <row r="106" spans="6:11" x14ac:dyDescent="0.25">
      <c r="F106" s="27" t="s">
        <v>267</v>
      </c>
      <c r="G106" s="27" t="s">
        <v>76</v>
      </c>
      <c r="H106" s="27" t="s">
        <v>182</v>
      </c>
      <c r="K106" s="30">
        <v>1927</v>
      </c>
    </row>
    <row r="107" spans="6:11" x14ac:dyDescent="0.25">
      <c r="F107" s="27" t="s">
        <v>268</v>
      </c>
      <c r="G107" s="27" t="s">
        <v>131</v>
      </c>
      <c r="H107" s="27" t="s">
        <v>132</v>
      </c>
      <c r="K107" s="30">
        <v>1926</v>
      </c>
    </row>
    <row r="108" spans="6:11" x14ac:dyDescent="0.25">
      <c r="F108" s="27" t="s">
        <v>269</v>
      </c>
      <c r="G108" s="27" t="s">
        <v>172</v>
      </c>
      <c r="H108" s="27" t="s">
        <v>203</v>
      </c>
      <c r="K108" s="30">
        <v>1925</v>
      </c>
    </row>
    <row r="109" spans="6:11" x14ac:dyDescent="0.25">
      <c r="F109" s="27" t="s">
        <v>270</v>
      </c>
      <c r="G109" s="27" t="s">
        <v>76</v>
      </c>
      <c r="H109" s="27" t="s">
        <v>182</v>
      </c>
      <c r="K109" s="30">
        <v>1924</v>
      </c>
    </row>
    <row r="110" spans="6:11" x14ac:dyDescent="0.25">
      <c r="F110" s="27" t="s">
        <v>271</v>
      </c>
      <c r="G110" s="27" t="s">
        <v>172</v>
      </c>
      <c r="H110" s="27" t="s">
        <v>203</v>
      </c>
      <c r="K110" s="30">
        <v>1923</v>
      </c>
    </row>
    <row r="111" spans="6:11" x14ac:dyDescent="0.25">
      <c r="F111" s="27" t="s">
        <v>272</v>
      </c>
      <c r="G111" s="27" t="s">
        <v>76</v>
      </c>
      <c r="H111" s="27" t="s">
        <v>182</v>
      </c>
      <c r="K111" s="30">
        <v>1922</v>
      </c>
    </row>
    <row r="112" spans="6:11" x14ac:dyDescent="0.25">
      <c r="F112" s="27" t="s">
        <v>273</v>
      </c>
      <c r="G112" s="27" t="s">
        <v>138</v>
      </c>
      <c r="H112" s="27" t="s">
        <v>139</v>
      </c>
      <c r="K112" s="30">
        <v>1921</v>
      </c>
    </row>
    <row r="113" spans="6:11" x14ac:dyDescent="0.25">
      <c r="F113" s="27" t="s">
        <v>274</v>
      </c>
      <c r="G113" s="27" t="s">
        <v>131</v>
      </c>
      <c r="H113" s="27" t="s">
        <v>132</v>
      </c>
      <c r="K113" s="30">
        <v>1920</v>
      </c>
    </row>
    <row r="114" spans="6:11" x14ac:dyDescent="0.25">
      <c r="F114" s="27" t="s">
        <v>275</v>
      </c>
      <c r="G114" s="27" t="s">
        <v>172</v>
      </c>
      <c r="H114" s="27" t="s">
        <v>203</v>
      </c>
      <c r="K114" s="30">
        <v>1919</v>
      </c>
    </row>
    <row r="115" spans="6:11" x14ac:dyDescent="0.25">
      <c r="F115" s="27" t="s">
        <v>276</v>
      </c>
      <c r="G115" s="27" t="s">
        <v>90</v>
      </c>
      <c r="H115" s="27" t="s">
        <v>91</v>
      </c>
      <c r="K115" s="30">
        <v>1918</v>
      </c>
    </row>
    <row r="116" spans="6:11" x14ac:dyDescent="0.25">
      <c r="F116" s="27" t="s">
        <v>277</v>
      </c>
      <c r="G116" s="27" t="s">
        <v>278</v>
      </c>
      <c r="H116" s="27" t="s">
        <v>132</v>
      </c>
      <c r="K116" s="30">
        <v>1917</v>
      </c>
    </row>
    <row r="117" spans="6:11" x14ac:dyDescent="0.25">
      <c r="F117" s="27" t="s">
        <v>279</v>
      </c>
      <c r="G117" s="27" t="s">
        <v>278</v>
      </c>
      <c r="H117" s="27" t="s">
        <v>280</v>
      </c>
      <c r="K117" s="30">
        <v>1916</v>
      </c>
    </row>
    <row r="118" spans="6:11" x14ac:dyDescent="0.25">
      <c r="F118" s="27" t="s">
        <v>281</v>
      </c>
      <c r="G118" s="27" t="s">
        <v>131</v>
      </c>
      <c r="H118" s="27" t="s">
        <v>132</v>
      </c>
      <c r="K118" s="30">
        <v>1915</v>
      </c>
    </row>
    <row r="119" spans="6:11" x14ac:dyDescent="0.25">
      <c r="F119" s="27" t="s">
        <v>282</v>
      </c>
      <c r="G119" s="27" t="s">
        <v>114</v>
      </c>
      <c r="H119" s="27" t="s">
        <v>115</v>
      </c>
      <c r="K119" s="30">
        <v>1914</v>
      </c>
    </row>
    <row r="120" spans="6:11" x14ac:dyDescent="0.25">
      <c r="F120" s="27" t="s">
        <v>283</v>
      </c>
      <c r="G120" s="27" t="s">
        <v>169</v>
      </c>
      <c r="H120" s="27" t="s">
        <v>170</v>
      </c>
      <c r="K120" s="30">
        <v>1913</v>
      </c>
    </row>
    <row r="121" spans="6:11" x14ac:dyDescent="0.25">
      <c r="F121" s="27" t="s">
        <v>284</v>
      </c>
      <c r="G121" s="27" t="s">
        <v>138</v>
      </c>
      <c r="H121" s="27" t="s">
        <v>139</v>
      </c>
      <c r="K121" s="30">
        <v>1912</v>
      </c>
    </row>
    <row r="122" spans="6:11" x14ac:dyDescent="0.25">
      <c r="F122" s="27" t="s">
        <v>285</v>
      </c>
      <c r="G122" s="27" t="s">
        <v>160</v>
      </c>
      <c r="H122" s="27" t="s">
        <v>161</v>
      </c>
      <c r="K122" s="30">
        <v>1911</v>
      </c>
    </row>
    <row r="123" spans="6:11" x14ac:dyDescent="0.25">
      <c r="F123" s="27" t="s">
        <v>286</v>
      </c>
      <c r="G123" s="27" t="s">
        <v>135</v>
      </c>
      <c r="H123" s="27" t="s">
        <v>136</v>
      </c>
      <c r="K123" s="30">
        <v>1910</v>
      </c>
    </row>
    <row r="124" spans="6:11" x14ac:dyDescent="0.25">
      <c r="F124" s="27" t="s">
        <v>172</v>
      </c>
      <c r="G124" s="27" t="s">
        <v>172</v>
      </c>
      <c r="H124" s="27" t="s">
        <v>173</v>
      </c>
      <c r="K124" s="30">
        <v>1909</v>
      </c>
    </row>
    <row r="125" spans="6:11" x14ac:dyDescent="0.25">
      <c r="F125" s="27" t="s">
        <v>287</v>
      </c>
      <c r="G125" s="27" t="s">
        <v>76</v>
      </c>
      <c r="H125" s="27" t="s">
        <v>182</v>
      </c>
      <c r="K125" s="30">
        <v>1908</v>
      </c>
    </row>
    <row r="126" spans="6:11" x14ac:dyDescent="0.25">
      <c r="F126" s="27" t="s">
        <v>288</v>
      </c>
      <c r="G126" s="27" t="s">
        <v>172</v>
      </c>
      <c r="H126" s="27" t="s">
        <v>203</v>
      </c>
      <c r="K126" s="30">
        <v>1907</v>
      </c>
    </row>
    <row r="127" spans="6:11" x14ac:dyDescent="0.25">
      <c r="F127" s="27" t="s">
        <v>289</v>
      </c>
      <c r="G127" s="27" t="s">
        <v>138</v>
      </c>
      <c r="H127" s="27" t="s">
        <v>290</v>
      </c>
      <c r="K127" s="30">
        <v>1906</v>
      </c>
    </row>
    <row r="128" spans="6:11" x14ac:dyDescent="0.25">
      <c r="F128" s="27" t="s">
        <v>291</v>
      </c>
      <c r="G128" s="27" t="s">
        <v>90</v>
      </c>
      <c r="H128" s="27" t="s">
        <v>91</v>
      </c>
      <c r="K128" s="30">
        <v>1905</v>
      </c>
    </row>
    <row r="129" spans="6:11" x14ac:dyDescent="0.25">
      <c r="F129" s="27" t="s">
        <v>292</v>
      </c>
      <c r="G129" s="27" t="s">
        <v>172</v>
      </c>
      <c r="H129" s="27" t="s">
        <v>132</v>
      </c>
      <c r="K129" s="30">
        <v>1904</v>
      </c>
    </row>
    <row r="130" spans="6:11" x14ac:dyDescent="0.25">
      <c r="F130" s="27" t="s">
        <v>293</v>
      </c>
      <c r="G130" s="27" t="s">
        <v>160</v>
      </c>
      <c r="H130" s="27" t="s">
        <v>161</v>
      </c>
      <c r="K130" s="30">
        <v>1903</v>
      </c>
    </row>
    <row r="131" spans="6:11" x14ac:dyDescent="0.25">
      <c r="F131" s="27" t="s">
        <v>294</v>
      </c>
      <c r="G131" s="27" t="s">
        <v>160</v>
      </c>
      <c r="H131" s="27" t="s">
        <v>295</v>
      </c>
      <c r="K131" s="30">
        <v>1902</v>
      </c>
    </row>
    <row r="132" spans="6:11" x14ac:dyDescent="0.25">
      <c r="F132" s="27" t="s">
        <v>296</v>
      </c>
      <c r="G132" s="27" t="s">
        <v>231</v>
      </c>
      <c r="H132" s="27" t="s">
        <v>232</v>
      </c>
      <c r="K132" s="30">
        <v>1901</v>
      </c>
    </row>
    <row r="133" spans="6:11" x14ac:dyDescent="0.25">
      <c r="F133" s="27" t="s">
        <v>297</v>
      </c>
      <c r="G133" s="27" t="s">
        <v>223</v>
      </c>
      <c r="H133" s="27" t="s">
        <v>224</v>
      </c>
      <c r="K133" s="30">
        <v>1900</v>
      </c>
    </row>
    <row r="134" spans="6:11" x14ac:dyDescent="0.25">
      <c r="F134" s="27" t="s">
        <v>298</v>
      </c>
      <c r="G134" s="27" t="s">
        <v>299</v>
      </c>
      <c r="H134" s="27" t="s">
        <v>300</v>
      </c>
    </row>
    <row r="135" spans="6:11" x14ac:dyDescent="0.25">
      <c r="F135" s="27" t="s">
        <v>301</v>
      </c>
      <c r="G135" s="27" t="s">
        <v>169</v>
      </c>
      <c r="H135" s="27" t="s">
        <v>170</v>
      </c>
    </row>
    <row r="136" spans="6:11" x14ac:dyDescent="0.25">
      <c r="F136" s="27" t="s">
        <v>302</v>
      </c>
      <c r="G136" s="27" t="s">
        <v>150</v>
      </c>
      <c r="H136" s="27" t="s">
        <v>151</v>
      </c>
    </row>
    <row r="137" spans="6:11" x14ac:dyDescent="0.25">
      <c r="F137" s="27" t="s">
        <v>303</v>
      </c>
      <c r="G137" s="27" t="s">
        <v>160</v>
      </c>
      <c r="H137" s="27" t="s">
        <v>161</v>
      </c>
    </row>
    <row r="138" spans="6:11" x14ac:dyDescent="0.25">
      <c r="F138" s="27" t="s">
        <v>304</v>
      </c>
      <c r="G138" s="27" t="s">
        <v>76</v>
      </c>
      <c r="H138" s="27" t="s">
        <v>182</v>
      </c>
    </row>
    <row r="139" spans="6:11" x14ac:dyDescent="0.25">
      <c r="F139" s="27" t="s">
        <v>305</v>
      </c>
      <c r="G139" s="27" t="s">
        <v>172</v>
      </c>
      <c r="H139" s="27" t="s">
        <v>203</v>
      </c>
    </row>
    <row r="140" spans="6:11" x14ac:dyDescent="0.25">
      <c r="F140" s="27" t="s">
        <v>306</v>
      </c>
      <c r="G140" s="27" t="s">
        <v>131</v>
      </c>
      <c r="H140" s="27" t="s">
        <v>132</v>
      </c>
    </row>
    <row r="141" spans="6:11" x14ac:dyDescent="0.25">
      <c r="F141" s="27" t="s">
        <v>307</v>
      </c>
      <c r="G141" s="27" t="s">
        <v>138</v>
      </c>
      <c r="H141" s="27" t="s">
        <v>139</v>
      </c>
    </row>
    <row r="142" spans="6:11" x14ac:dyDescent="0.25">
      <c r="F142" s="27" t="s">
        <v>308</v>
      </c>
      <c r="G142" s="27" t="s">
        <v>108</v>
      </c>
      <c r="H142" s="27" t="s">
        <v>109</v>
      </c>
    </row>
    <row r="143" spans="6:11" x14ac:dyDescent="0.25">
      <c r="F143" s="27" t="s">
        <v>309</v>
      </c>
      <c r="G143" s="27" t="s">
        <v>253</v>
      </c>
      <c r="H143" s="27" t="s">
        <v>254</v>
      </c>
    </row>
    <row r="144" spans="6:11" x14ac:dyDescent="0.25">
      <c r="F144" s="27" t="s">
        <v>310</v>
      </c>
      <c r="G144" s="27" t="s">
        <v>76</v>
      </c>
      <c r="H144" s="27" t="s">
        <v>182</v>
      </c>
    </row>
    <row r="145" spans="6:8" x14ac:dyDescent="0.25">
      <c r="F145" s="27" t="s">
        <v>311</v>
      </c>
      <c r="G145" s="27" t="s">
        <v>131</v>
      </c>
      <c r="H145" s="27" t="s">
        <v>132</v>
      </c>
    </row>
    <row r="146" spans="6:8" x14ac:dyDescent="0.25">
      <c r="F146" s="27" t="s">
        <v>312</v>
      </c>
      <c r="G146" s="27" t="s">
        <v>90</v>
      </c>
      <c r="H146" s="27" t="s">
        <v>91</v>
      </c>
    </row>
    <row r="147" spans="6:8" x14ac:dyDescent="0.25">
      <c r="F147" s="27" t="s">
        <v>313</v>
      </c>
      <c r="G147" s="27" t="s">
        <v>90</v>
      </c>
      <c r="H147" s="27" t="s">
        <v>91</v>
      </c>
    </row>
    <row r="148" spans="6:8" x14ac:dyDescent="0.25">
      <c r="F148" s="27" t="s">
        <v>314</v>
      </c>
      <c r="G148" s="27" t="s">
        <v>76</v>
      </c>
      <c r="H148" s="27" t="s">
        <v>182</v>
      </c>
    </row>
    <row r="149" spans="6:8" x14ac:dyDescent="0.25">
      <c r="F149" s="27" t="s">
        <v>315</v>
      </c>
      <c r="G149" s="27" t="s">
        <v>160</v>
      </c>
      <c r="H149" s="27" t="s">
        <v>161</v>
      </c>
    </row>
    <row r="150" spans="6:8" x14ac:dyDescent="0.25">
      <c r="F150" s="27" t="s">
        <v>316</v>
      </c>
      <c r="G150" s="27" t="s">
        <v>299</v>
      </c>
      <c r="H150" s="27" t="s">
        <v>317</v>
      </c>
    </row>
    <row r="151" spans="6:8" x14ac:dyDescent="0.25">
      <c r="F151" s="27" t="s">
        <v>318</v>
      </c>
      <c r="G151" s="27" t="s">
        <v>175</v>
      </c>
      <c r="H151" s="27" t="s">
        <v>176</v>
      </c>
    </row>
    <row r="152" spans="6:8" x14ac:dyDescent="0.25">
      <c r="F152" s="27" t="s">
        <v>319</v>
      </c>
      <c r="G152" s="27" t="s">
        <v>169</v>
      </c>
      <c r="H152" s="27" t="s">
        <v>170</v>
      </c>
    </row>
    <row r="153" spans="6:8" x14ac:dyDescent="0.25">
      <c r="F153" s="27" t="s">
        <v>320</v>
      </c>
      <c r="G153" s="27" t="s">
        <v>131</v>
      </c>
      <c r="H153" s="27" t="s">
        <v>132</v>
      </c>
    </row>
    <row r="154" spans="6:8" x14ac:dyDescent="0.25">
      <c r="F154" s="27" t="s">
        <v>321</v>
      </c>
      <c r="G154" s="27" t="s">
        <v>124</v>
      </c>
      <c r="H154" s="27" t="s">
        <v>220</v>
      </c>
    </row>
    <row r="155" spans="6:8" x14ac:dyDescent="0.25">
      <c r="F155" s="27" t="s">
        <v>322</v>
      </c>
      <c r="G155" s="27" t="s">
        <v>323</v>
      </c>
      <c r="H155" s="27" t="s">
        <v>254</v>
      </c>
    </row>
    <row r="156" spans="6:8" x14ac:dyDescent="0.25">
      <c r="F156" s="27" t="s">
        <v>324</v>
      </c>
      <c r="G156" s="27" t="s">
        <v>223</v>
      </c>
      <c r="H156" s="27" t="s">
        <v>224</v>
      </c>
    </row>
    <row r="157" spans="6:8" x14ac:dyDescent="0.25">
      <c r="F157" s="27" t="s">
        <v>325</v>
      </c>
      <c r="G157" s="27" t="s">
        <v>76</v>
      </c>
      <c r="H157" s="27" t="s">
        <v>182</v>
      </c>
    </row>
    <row r="158" spans="6:8" x14ac:dyDescent="0.25">
      <c r="F158" s="27" t="s">
        <v>326</v>
      </c>
      <c r="G158" s="27" t="s">
        <v>76</v>
      </c>
      <c r="H158" s="27" t="s">
        <v>245</v>
      </c>
    </row>
    <row r="159" spans="6:8" x14ac:dyDescent="0.25">
      <c r="F159" s="27" t="s">
        <v>327</v>
      </c>
      <c r="G159" s="27" t="s">
        <v>172</v>
      </c>
      <c r="H159" s="27" t="s">
        <v>132</v>
      </c>
    </row>
    <row r="160" spans="6:8" x14ac:dyDescent="0.25">
      <c r="F160" s="27" t="s">
        <v>328</v>
      </c>
      <c r="G160" s="27" t="s">
        <v>169</v>
      </c>
      <c r="H160" s="27" t="s">
        <v>170</v>
      </c>
    </row>
    <row r="161" spans="6:8" x14ac:dyDescent="0.25">
      <c r="F161" s="27" t="s">
        <v>329</v>
      </c>
      <c r="G161" s="27" t="s">
        <v>160</v>
      </c>
      <c r="H161" s="27" t="s">
        <v>161</v>
      </c>
    </row>
    <row r="162" spans="6:8" x14ac:dyDescent="0.25">
      <c r="F162" s="27" t="s">
        <v>330</v>
      </c>
      <c r="G162" s="27" t="s">
        <v>160</v>
      </c>
      <c r="H162" s="27" t="s">
        <v>331</v>
      </c>
    </row>
    <row r="163" spans="6:8" x14ac:dyDescent="0.25">
      <c r="F163" s="27" t="s">
        <v>332</v>
      </c>
      <c r="G163" s="27" t="s">
        <v>138</v>
      </c>
      <c r="H163" s="27" t="s">
        <v>290</v>
      </c>
    </row>
    <row r="164" spans="6:8" x14ac:dyDescent="0.25">
      <c r="F164" s="27" t="s">
        <v>333</v>
      </c>
      <c r="G164" s="27" t="s">
        <v>160</v>
      </c>
      <c r="H164" s="27" t="s">
        <v>161</v>
      </c>
    </row>
    <row r="165" spans="6:8" x14ac:dyDescent="0.25">
      <c r="F165" s="27" t="s">
        <v>334</v>
      </c>
      <c r="G165" s="27" t="s">
        <v>169</v>
      </c>
      <c r="H165" s="27" t="s">
        <v>170</v>
      </c>
    </row>
    <row r="166" spans="6:8" x14ac:dyDescent="0.25">
      <c r="F166" s="27" t="s">
        <v>335</v>
      </c>
      <c r="G166" s="27" t="s">
        <v>76</v>
      </c>
      <c r="H166" s="27" t="s">
        <v>182</v>
      </c>
    </row>
    <row r="167" spans="6:8" x14ac:dyDescent="0.25">
      <c r="F167" s="27" t="s">
        <v>336</v>
      </c>
      <c r="G167" s="27" t="s">
        <v>239</v>
      </c>
      <c r="H167" s="27" t="s">
        <v>240</v>
      </c>
    </row>
    <row r="168" spans="6:8" x14ac:dyDescent="0.25">
      <c r="F168" s="27" t="s">
        <v>337</v>
      </c>
      <c r="G168" s="27" t="s">
        <v>119</v>
      </c>
      <c r="H168" s="27" t="s">
        <v>120</v>
      </c>
    </row>
    <row r="169" spans="6:8" x14ac:dyDescent="0.25">
      <c r="F169" s="27" t="s">
        <v>338</v>
      </c>
      <c r="G169" s="27" t="s">
        <v>172</v>
      </c>
      <c r="H169" s="27" t="s">
        <v>173</v>
      </c>
    </row>
    <row r="170" spans="6:8" x14ac:dyDescent="0.25">
      <c r="F170" s="27" t="s">
        <v>339</v>
      </c>
      <c r="G170" s="27" t="s">
        <v>231</v>
      </c>
      <c r="H170" s="27" t="s">
        <v>232</v>
      </c>
    </row>
    <row r="171" spans="6:8" x14ac:dyDescent="0.25">
      <c r="F171" s="27" t="s">
        <v>340</v>
      </c>
      <c r="G171" s="27" t="s">
        <v>239</v>
      </c>
      <c r="H171" s="27" t="s">
        <v>240</v>
      </c>
    </row>
    <row r="172" spans="6:8" x14ac:dyDescent="0.25">
      <c r="F172" s="27" t="s">
        <v>341</v>
      </c>
      <c r="G172" s="27" t="s">
        <v>160</v>
      </c>
      <c r="H172" s="27" t="s">
        <v>161</v>
      </c>
    </row>
    <row r="173" spans="6:8" x14ac:dyDescent="0.25">
      <c r="F173" s="27" t="s">
        <v>342</v>
      </c>
      <c r="G173" s="27" t="s">
        <v>124</v>
      </c>
      <c r="H173" s="27" t="s">
        <v>125</v>
      </c>
    </row>
    <row r="174" spans="6:8" x14ac:dyDescent="0.25">
      <c r="F174" s="27" t="s">
        <v>343</v>
      </c>
      <c r="G174" s="27" t="s">
        <v>76</v>
      </c>
      <c r="H174" s="27" t="s">
        <v>101</v>
      </c>
    </row>
    <row r="175" spans="6:8" x14ac:dyDescent="0.25">
      <c r="F175" s="27" t="s">
        <v>344</v>
      </c>
      <c r="G175" s="27" t="s">
        <v>131</v>
      </c>
      <c r="H175" s="27" t="s">
        <v>132</v>
      </c>
    </row>
    <row r="176" spans="6:8" x14ac:dyDescent="0.25">
      <c r="F176" s="27" t="s">
        <v>345</v>
      </c>
      <c r="G176" s="27" t="s">
        <v>138</v>
      </c>
      <c r="H176" s="27" t="s">
        <v>139</v>
      </c>
    </row>
    <row r="177" spans="6:8" x14ac:dyDescent="0.25">
      <c r="F177" s="27" t="s">
        <v>346</v>
      </c>
      <c r="G177" s="27" t="s">
        <v>131</v>
      </c>
      <c r="H177" s="27" t="s">
        <v>132</v>
      </c>
    </row>
    <row r="178" spans="6:8" x14ac:dyDescent="0.25">
      <c r="F178" s="27" t="s">
        <v>347</v>
      </c>
      <c r="G178" s="27" t="s">
        <v>76</v>
      </c>
      <c r="H178" s="27" t="s">
        <v>182</v>
      </c>
    </row>
    <row r="179" spans="6:8" x14ac:dyDescent="0.25">
      <c r="F179" s="27" t="s">
        <v>348</v>
      </c>
      <c r="G179" s="27" t="s">
        <v>76</v>
      </c>
      <c r="H179" s="27" t="s">
        <v>182</v>
      </c>
    </row>
    <row r="180" spans="6:8" x14ac:dyDescent="0.25">
      <c r="F180" s="27" t="s">
        <v>349</v>
      </c>
      <c r="G180" s="27" t="s">
        <v>138</v>
      </c>
      <c r="H180" s="27" t="s">
        <v>139</v>
      </c>
    </row>
    <row r="181" spans="6:8" x14ac:dyDescent="0.25">
      <c r="F181" s="27" t="s">
        <v>350</v>
      </c>
      <c r="G181" s="27" t="s">
        <v>76</v>
      </c>
      <c r="H181" s="27" t="s">
        <v>101</v>
      </c>
    </row>
    <row r="182" spans="6:8" x14ac:dyDescent="0.25">
      <c r="F182" s="27" t="s">
        <v>351</v>
      </c>
      <c r="G182" s="27" t="s">
        <v>175</v>
      </c>
      <c r="H182" s="27" t="s">
        <v>176</v>
      </c>
    </row>
    <row r="183" spans="6:8" x14ac:dyDescent="0.25">
      <c r="F183" s="27" t="s">
        <v>352</v>
      </c>
      <c r="G183" s="27" t="s">
        <v>131</v>
      </c>
      <c r="H183" s="27" t="s">
        <v>132</v>
      </c>
    </row>
    <row r="184" spans="6:8" x14ac:dyDescent="0.25">
      <c r="F184" s="27" t="s">
        <v>353</v>
      </c>
      <c r="G184" s="27" t="s">
        <v>114</v>
      </c>
      <c r="H184" s="27" t="s">
        <v>115</v>
      </c>
    </row>
    <row r="185" spans="6:8" x14ac:dyDescent="0.25">
      <c r="F185" s="27" t="s">
        <v>354</v>
      </c>
      <c r="G185" s="27" t="s">
        <v>76</v>
      </c>
      <c r="H185" s="27" t="s">
        <v>182</v>
      </c>
    </row>
    <row r="186" spans="6:8" x14ac:dyDescent="0.25">
      <c r="F186" s="27" t="s">
        <v>355</v>
      </c>
      <c r="G186" s="27" t="s">
        <v>153</v>
      </c>
      <c r="H186" s="27" t="s">
        <v>154</v>
      </c>
    </row>
    <row r="187" spans="6:8" x14ac:dyDescent="0.25">
      <c r="F187" s="27" t="s">
        <v>356</v>
      </c>
      <c r="G187" s="27" t="s">
        <v>124</v>
      </c>
      <c r="H187" s="27" t="s">
        <v>220</v>
      </c>
    </row>
    <row r="188" spans="6:8" x14ac:dyDescent="0.25">
      <c r="F188" s="27" t="s">
        <v>357</v>
      </c>
      <c r="G188" s="27" t="s">
        <v>124</v>
      </c>
      <c r="H188" s="27" t="s">
        <v>358</v>
      </c>
    </row>
    <row r="189" spans="6:8" x14ac:dyDescent="0.25">
      <c r="F189" s="27" t="s">
        <v>359</v>
      </c>
      <c r="G189" s="27" t="s">
        <v>160</v>
      </c>
      <c r="H189" s="27" t="s">
        <v>161</v>
      </c>
    </row>
    <row r="190" spans="6:8" x14ac:dyDescent="0.25">
      <c r="F190" s="27" t="s">
        <v>360</v>
      </c>
      <c r="G190" s="27" t="s">
        <v>361</v>
      </c>
      <c r="H190" s="27" t="s">
        <v>254</v>
      </c>
    </row>
    <row r="191" spans="6:8" x14ac:dyDescent="0.25">
      <c r="F191" s="27" t="s">
        <v>362</v>
      </c>
      <c r="G191" s="27" t="s">
        <v>175</v>
      </c>
      <c r="H191" s="27" t="s">
        <v>176</v>
      </c>
    </row>
    <row r="192" spans="6:8" x14ac:dyDescent="0.25">
      <c r="F192" s="27" t="s">
        <v>363</v>
      </c>
      <c r="G192" s="27" t="s">
        <v>108</v>
      </c>
      <c r="H192" s="27" t="s">
        <v>109</v>
      </c>
    </row>
    <row r="193" spans="6:8" x14ac:dyDescent="0.25">
      <c r="F193" s="27" t="s">
        <v>364</v>
      </c>
      <c r="G193" s="27" t="s">
        <v>76</v>
      </c>
      <c r="H193" s="27" t="s">
        <v>182</v>
      </c>
    </row>
    <row r="194" spans="6:8" x14ac:dyDescent="0.25">
      <c r="F194" s="27" t="s">
        <v>365</v>
      </c>
      <c r="G194" s="27" t="s">
        <v>138</v>
      </c>
      <c r="H194" s="27" t="s">
        <v>139</v>
      </c>
    </row>
    <row r="195" spans="6:8" x14ac:dyDescent="0.25">
      <c r="F195" s="27" t="s">
        <v>366</v>
      </c>
      <c r="G195" s="27" t="s">
        <v>231</v>
      </c>
      <c r="H195" s="27" t="s">
        <v>232</v>
      </c>
    </row>
    <row r="196" spans="6:8" x14ac:dyDescent="0.25">
      <c r="F196" s="27" t="s">
        <v>367</v>
      </c>
      <c r="G196" s="27" t="s">
        <v>172</v>
      </c>
      <c r="H196" s="27" t="s">
        <v>203</v>
      </c>
    </row>
    <row r="197" spans="6:8" x14ac:dyDescent="0.25">
      <c r="F197" s="27" t="s">
        <v>368</v>
      </c>
      <c r="G197" s="27" t="s">
        <v>138</v>
      </c>
      <c r="H197" s="27" t="s">
        <v>139</v>
      </c>
    </row>
    <row r="198" spans="6:8" x14ac:dyDescent="0.25">
      <c r="F198" s="27" t="s">
        <v>369</v>
      </c>
      <c r="G198" s="27" t="s">
        <v>165</v>
      </c>
      <c r="H198" s="27" t="s">
        <v>166</v>
      </c>
    </row>
    <row r="199" spans="6:8" x14ac:dyDescent="0.25">
      <c r="F199" s="27" t="s">
        <v>370</v>
      </c>
      <c r="G199" s="27" t="s">
        <v>114</v>
      </c>
      <c r="H199" s="27" t="s">
        <v>115</v>
      </c>
    </row>
    <row r="200" spans="6:8" x14ac:dyDescent="0.25">
      <c r="F200" s="27" t="s">
        <v>371</v>
      </c>
      <c r="G200" s="27" t="s">
        <v>150</v>
      </c>
      <c r="H200" s="27" t="s">
        <v>151</v>
      </c>
    </row>
    <row r="201" spans="6:8" x14ac:dyDescent="0.25">
      <c r="F201" s="27" t="s">
        <v>372</v>
      </c>
      <c r="G201" s="27" t="s">
        <v>131</v>
      </c>
      <c r="H201" s="27" t="s">
        <v>132</v>
      </c>
    </row>
    <row r="202" spans="6:8" x14ac:dyDescent="0.25">
      <c r="F202" s="27" t="s">
        <v>373</v>
      </c>
      <c r="G202" s="27" t="s">
        <v>299</v>
      </c>
      <c r="H202" s="27" t="s">
        <v>300</v>
      </c>
    </row>
    <row r="203" spans="6:8" x14ac:dyDescent="0.25">
      <c r="F203" s="27" t="s">
        <v>374</v>
      </c>
      <c r="G203" s="27" t="s">
        <v>144</v>
      </c>
      <c r="H203" s="27" t="s">
        <v>145</v>
      </c>
    </row>
    <row r="204" spans="6:8" x14ac:dyDescent="0.25">
      <c r="F204" s="27" t="s">
        <v>375</v>
      </c>
      <c r="G204" s="27" t="s">
        <v>175</v>
      </c>
      <c r="H204" s="27" t="s">
        <v>176</v>
      </c>
    </row>
    <row r="205" spans="6:8" x14ac:dyDescent="0.25">
      <c r="F205" s="27" t="s">
        <v>376</v>
      </c>
      <c r="G205" s="27" t="s">
        <v>138</v>
      </c>
      <c r="H205" s="27" t="s">
        <v>139</v>
      </c>
    </row>
    <row r="206" spans="6:8" x14ac:dyDescent="0.25">
      <c r="F206" s="27" t="s">
        <v>377</v>
      </c>
      <c r="G206" s="27" t="s">
        <v>138</v>
      </c>
      <c r="H206" s="27" t="s">
        <v>290</v>
      </c>
    </row>
    <row r="207" spans="6:8" x14ac:dyDescent="0.25">
      <c r="F207" s="27" t="s">
        <v>378</v>
      </c>
      <c r="G207" s="27" t="s">
        <v>131</v>
      </c>
      <c r="H207" s="27" t="s">
        <v>132</v>
      </c>
    </row>
    <row r="208" spans="6:8" x14ac:dyDescent="0.25">
      <c r="F208" s="27" t="s">
        <v>379</v>
      </c>
      <c r="G208" s="27" t="s">
        <v>76</v>
      </c>
      <c r="H208" s="27" t="s">
        <v>101</v>
      </c>
    </row>
    <row r="209" spans="6:8" x14ac:dyDescent="0.25">
      <c r="F209" s="27" t="s">
        <v>380</v>
      </c>
      <c r="G209" s="27" t="s">
        <v>231</v>
      </c>
      <c r="H209" s="27" t="s">
        <v>232</v>
      </c>
    </row>
    <row r="210" spans="6:8" x14ac:dyDescent="0.25">
      <c r="F210" s="27" t="s">
        <v>381</v>
      </c>
      <c r="G210" s="27" t="s">
        <v>138</v>
      </c>
      <c r="H210" s="27" t="s">
        <v>139</v>
      </c>
    </row>
    <row r="211" spans="6:8" x14ac:dyDescent="0.25">
      <c r="F211" s="27" t="s">
        <v>382</v>
      </c>
      <c r="G211" s="27" t="s">
        <v>135</v>
      </c>
      <c r="H211" s="27" t="s">
        <v>136</v>
      </c>
    </row>
    <row r="212" spans="6:8" x14ac:dyDescent="0.25">
      <c r="F212" s="27" t="s">
        <v>383</v>
      </c>
      <c r="G212" s="27" t="s">
        <v>90</v>
      </c>
      <c r="H212" s="27" t="s">
        <v>91</v>
      </c>
    </row>
    <row r="213" spans="6:8" x14ac:dyDescent="0.25">
      <c r="F213" s="27" t="s">
        <v>384</v>
      </c>
      <c r="G213" s="27" t="s">
        <v>172</v>
      </c>
      <c r="H213" s="27" t="s">
        <v>173</v>
      </c>
    </row>
    <row r="214" spans="6:8" x14ac:dyDescent="0.25">
      <c r="F214" s="27" t="s">
        <v>385</v>
      </c>
      <c r="G214" s="27" t="s">
        <v>141</v>
      </c>
      <c r="H214" s="27" t="s">
        <v>142</v>
      </c>
    </row>
    <row r="215" spans="6:8" x14ac:dyDescent="0.25">
      <c r="F215" s="27" t="s">
        <v>386</v>
      </c>
      <c r="G215" s="27" t="s">
        <v>231</v>
      </c>
      <c r="H215" s="27" t="s">
        <v>232</v>
      </c>
    </row>
    <row r="216" spans="6:8" x14ac:dyDescent="0.25">
      <c r="F216" s="27" t="s">
        <v>387</v>
      </c>
      <c r="G216" s="27" t="s">
        <v>131</v>
      </c>
      <c r="H216" s="27" t="s">
        <v>145</v>
      </c>
    </row>
    <row r="217" spans="6:8" x14ac:dyDescent="0.25">
      <c r="F217" s="27" t="s">
        <v>388</v>
      </c>
      <c r="G217" s="27" t="s">
        <v>138</v>
      </c>
      <c r="H217" s="27" t="s">
        <v>139</v>
      </c>
    </row>
    <row r="218" spans="6:8" x14ac:dyDescent="0.25">
      <c r="F218" s="27" t="s">
        <v>389</v>
      </c>
      <c r="G218" s="27" t="s">
        <v>172</v>
      </c>
      <c r="H218" s="27" t="s">
        <v>132</v>
      </c>
    </row>
    <row r="219" spans="6:8" x14ac:dyDescent="0.25">
      <c r="F219" s="27" t="s">
        <v>390</v>
      </c>
      <c r="G219" s="27" t="s">
        <v>172</v>
      </c>
      <c r="H219" s="27" t="s">
        <v>203</v>
      </c>
    </row>
    <row r="220" spans="6:8" x14ac:dyDescent="0.25">
      <c r="F220" s="27" t="s">
        <v>391</v>
      </c>
      <c r="G220" s="27" t="s">
        <v>135</v>
      </c>
      <c r="H220" s="27" t="s">
        <v>136</v>
      </c>
    </row>
    <row r="221" spans="6:8" x14ac:dyDescent="0.25">
      <c r="F221" s="27" t="s">
        <v>392</v>
      </c>
      <c r="G221" s="27" t="s">
        <v>172</v>
      </c>
      <c r="H221" s="27" t="s">
        <v>203</v>
      </c>
    </row>
    <row r="222" spans="6:8" x14ac:dyDescent="0.25">
      <c r="F222" s="27" t="s">
        <v>393</v>
      </c>
      <c r="G222" s="27" t="s">
        <v>172</v>
      </c>
      <c r="H222" s="27" t="s">
        <v>203</v>
      </c>
    </row>
    <row r="223" spans="6:8" x14ac:dyDescent="0.25">
      <c r="F223" s="27" t="s">
        <v>394</v>
      </c>
      <c r="G223" s="27" t="s">
        <v>90</v>
      </c>
      <c r="H223" s="27" t="s">
        <v>91</v>
      </c>
    </row>
    <row r="224" spans="6:8" x14ac:dyDescent="0.25">
      <c r="F224" s="27" t="s">
        <v>395</v>
      </c>
      <c r="G224" s="27" t="s">
        <v>172</v>
      </c>
      <c r="H224" s="27" t="s">
        <v>203</v>
      </c>
    </row>
    <row r="225" spans="6:8" x14ac:dyDescent="0.25">
      <c r="F225" s="27" t="s">
        <v>396</v>
      </c>
      <c r="G225" s="27" t="s">
        <v>172</v>
      </c>
      <c r="H225" s="27" t="s">
        <v>203</v>
      </c>
    </row>
    <row r="226" spans="6:8" x14ac:dyDescent="0.25">
      <c r="F226" s="27" t="s">
        <v>397</v>
      </c>
      <c r="G226" s="27" t="s">
        <v>165</v>
      </c>
      <c r="H226" s="27" t="s">
        <v>166</v>
      </c>
    </row>
    <row r="227" spans="6:8" x14ac:dyDescent="0.25">
      <c r="F227" s="27" t="s">
        <v>398</v>
      </c>
      <c r="G227" s="27" t="s">
        <v>172</v>
      </c>
      <c r="H227" s="27" t="s">
        <v>173</v>
      </c>
    </row>
    <row r="228" spans="6:8" x14ac:dyDescent="0.25">
      <c r="F228" s="27" t="s">
        <v>399</v>
      </c>
      <c r="G228" s="27" t="s">
        <v>131</v>
      </c>
      <c r="H228" s="27" t="s">
        <v>145</v>
      </c>
    </row>
    <row r="229" spans="6:8" x14ac:dyDescent="0.25">
      <c r="F229" s="27" t="s">
        <v>400</v>
      </c>
      <c r="G229" s="27" t="s">
        <v>131</v>
      </c>
      <c r="H229" s="27" t="s">
        <v>132</v>
      </c>
    </row>
    <row r="230" spans="6:8" x14ac:dyDescent="0.25">
      <c r="F230" s="27" t="s">
        <v>401</v>
      </c>
      <c r="G230" s="27" t="s">
        <v>124</v>
      </c>
      <c r="H230" s="27" t="s">
        <v>125</v>
      </c>
    </row>
    <row r="231" spans="6:8" x14ac:dyDescent="0.25">
      <c r="F231" s="27" t="s">
        <v>402</v>
      </c>
      <c r="G231" s="27" t="s">
        <v>165</v>
      </c>
      <c r="H231" s="27" t="s">
        <v>166</v>
      </c>
    </row>
    <row r="232" spans="6:8" x14ac:dyDescent="0.25">
      <c r="F232" s="27" t="s">
        <v>403</v>
      </c>
      <c r="G232" s="27" t="s">
        <v>231</v>
      </c>
      <c r="H232" s="27" t="s">
        <v>232</v>
      </c>
    </row>
    <row r="233" spans="6:8" x14ac:dyDescent="0.25">
      <c r="F233" s="27" t="s">
        <v>404</v>
      </c>
      <c r="G233" s="27" t="s">
        <v>172</v>
      </c>
      <c r="H233" s="27" t="s">
        <v>173</v>
      </c>
    </row>
    <row r="234" spans="6:8" x14ac:dyDescent="0.25">
      <c r="F234" s="27" t="s">
        <v>405</v>
      </c>
      <c r="G234" s="27" t="s">
        <v>138</v>
      </c>
      <c r="H234" s="27" t="s">
        <v>139</v>
      </c>
    </row>
    <row r="235" spans="6:8" x14ac:dyDescent="0.25">
      <c r="F235" s="27" t="s">
        <v>406</v>
      </c>
      <c r="G235" s="27" t="s">
        <v>223</v>
      </c>
      <c r="H235" s="27" t="s">
        <v>224</v>
      </c>
    </row>
    <row r="236" spans="6:8" x14ac:dyDescent="0.25">
      <c r="F236" s="27" t="s">
        <v>407</v>
      </c>
      <c r="G236" s="27" t="s">
        <v>76</v>
      </c>
      <c r="H236" s="27" t="s">
        <v>182</v>
      </c>
    </row>
    <row r="237" spans="6:8" x14ac:dyDescent="0.25">
      <c r="F237" s="27" t="s">
        <v>408</v>
      </c>
      <c r="G237" s="27" t="s">
        <v>76</v>
      </c>
      <c r="H237" s="27" t="s">
        <v>182</v>
      </c>
    </row>
    <row r="238" spans="6:8" x14ac:dyDescent="0.25">
      <c r="F238" s="27" t="s">
        <v>409</v>
      </c>
      <c r="G238" s="27" t="s">
        <v>124</v>
      </c>
      <c r="H238" s="27" t="s">
        <v>220</v>
      </c>
    </row>
    <row r="239" spans="6:8" x14ac:dyDescent="0.25">
      <c r="F239" s="27" t="s">
        <v>410</v>
      </c>
      <c r="G239" s="27" t="s">
        <v>76</v>
      </c>
      <c r="H239" s="27" t="s">
        <v>77</v>
      </c>
    </row>
    <row r="240" spans="6:8" x14ac:dyDescent="0.25">
      <c r="F240" s="27" t="s">
        <v>411</v>
      </c>
      <c r="G240" s="27" t="s">
        <v>175</v>
      </c>
      <c r="H240" s="27" t="s">
        <v>176</v>
      </c>
    </row>
    <row r="241" spans="6:8" x14ac:dyDescent="0.25">
      <c r="F241" s="27" t="s">
        <v>412</v>
      </c>
      <c r="G241" s="27" t="s">
        <v>131</v>
      </c>
      <c r="H241" s="27" t="s">
        <v>132</v>
      </c>
    </row>
    <row r="242" spans="6:8" x14ac:dyDescent="0.25">
      <c r="F242" s="27" t="s">
        <v>413</v>
      </c>
      <c r="G242" s="27" t="s">
        <v>119</v>
      </c>
      <c r="H242" s="27" t="s">
        <v>120</v>
      </c>
    </row>
    <row r="243" spans="6:8" x14ac:dyDescent="0.25">
      <c r="F243" s="27" t="s">
        <v>414</v>
      </c>
      <c r="G243" s="27" t="s">
        <v>150</v>
      </c>
      <c r="H243" s="27" t="s">
        <v>151</v>
      </c>
    </row>
    <row r="244" spans="6:8" x14ac:dyDescent="0.25">
      <c r="F244" s="27" t="s">
        <v>415</v>
      </c>
      <c r="G244" s="27" t="s">
        <v>416</v>
      </c>
      <c r="H244" s="27" t="s">
        <v>154</v>
      </c>
    </row>
    <row r="245" spans="6:8" x14ac:dyDescent="0.25">
      <c r="F245" s="27" t="s">
        <v>417</v>
      </c>
      <c r="G245" s="27" t="s">
        <v>299</v>
      </c>
      <c r="H245" s="27" t="s">
        <v>300</v>
      </c>
    </row>
    <row r="246" spans="6:8" x14ac:dyDescent="0.25">
      <c r="F246" s="27" t="s">
        <v>418</v>
      </c>
      <c r="G246" s="27" t="s">
        <v>172</v>
      </c>
      <c r="H246" s="27" t="s">
        <v>203</v>
      </c>
    </row>
    <row r="247" spans="6:8" x14ac:dyDescent="0.25">
      <c r="F247" s="27" t="s">
        <v>419</v>
      </c>
      <c r="G247" s="27" t="s">
        <v>76</v>
      </c>
      <c r="H247" s="27" t="s">
        <v>77</v>
      </c>
    </row>
    <row r="248" spans="6:8" x14ac:dyDescent="0.25">
      <c r="F248" s="27" t="s">
        <v>420</v>
      </c>
      <c r="G248" s="27" t="s">
        <v>138</v>
      </c>
      <c r="H248" s="27" t="s">
        <v>139</v>
      </c>
    </row>
    <row r="249" spans="6:8" x14ac:dyDescent="0.25">
      <c r="F249" s="27" t="s">
        <v>421</v>
      </c>
      <c r="G249" s="27" t="s">
        <v>76</v>
      </c>
      <c r="H249" s="27" t="s">
        <v>182</v>
      </c>
    </row>
    <row r="250" spans="6:8" x14ac:dyDescent="0.25">
      <c r="F250" s="27" t="s">
        <v>422</v>
      </c>
      <c r="G250" s="27" t="s">
        <v>165</v>
      </c>
      <c r="H250" s="27" t="s">
        <v>166</v>
      </c>
    </row>
    <row r="251" spans="6:8" x14ac:dyDescent="0.25">
      <c r="F251" s="27" t="s">
        <v>423</v>
      </c>
      <c r="G251" s="27" t="s">
        <v>114</v>
      </c>
      <c r="H251" s="27" t="s">
        <v>115</v>
      </c>
    </row>
    <row r="252" spans="6:8" x14ac:dyDescent="0.25">
      <c r="F252" s="27" t="s">
        <v>424</v>
      </c>
      <c r="G252" s="27" t="s">
        <v>138</v>
      </c>
      <c r="H252" s="27" t="s">
        <v>139</v>
      </c>
    </row>
    <row r="253" spans="6:8" x14ac:dyDescent="0.25">
      <c r="F253" s="27" t="s">
        <v>425</v>
      </c>
      <c r="G253" s="27" t="s">
        <v>150</v>
      </c>
      <c r="H253" s="27" t="s">
        <v>151</v>
      </c>
    </row>
    <row r="254" spans="6:8" x14ac:dyDescent="0.25">
      <c r="F254" s="27" t="s">
        <v>426</v>
      </c>
      <c r="G254" s="27" t="s">
        <v>150</v>
      </c>
      <c r="H254" s="27" t="s">
        <v>151</v>
      </c>
    </row>
    <row r="255" spans="6:8" x14ac:dyDescent="0.25">
      <c r="F255" s="27" t="s">
        <v>427</v>
      </c>
      <c r="G255" s="27" t="s">
        <v>138</v>
      </c>
      <c r="H255" s="27" t="s">
        <v>139</v>
      </c>
    </row>
    <row r="256" spans="6:8" x14ac:dyDescent="0.25">
      <c r="F256" s="27" t="s">
        <v>428</v>
      </c>
      <c r="G256" s="27" t="s">
        <v>90</v>
      </c>
      <c r="H256" s="27" t="s">
        <v>91</v>
      </c>
    </row>
    <row r="257" spans="6:8" x14ac:dyDescent="0.25">
      <c r="F257" s="27" t="s">
        <v>429</v>
      </c>
      <c r="G257" s="27" t="s">
        <v>76</v>
      </c>
      <c r="H257" s="27" t="s">
        <v>182</v>
      </c>
    </row>
    <row r="258" spans="6:8" x14ac:dyDescent="0.25">
      <c r="F258" s="27" t="s">
        <v>430</v>
      </c>
      <c r="G258" s="27" t="s">
        <v>76</v>
      </c>
      <c r="H258" s="27" t="s">
        <v>245</v>
      </c>
    </row>
    <row r="259" spans="6:8" x14ac:dyDescent="0.25">
      <c r="F259" s="27" t="s">
        <v>431</v>
      </c>
      <c r="G259" s="27" t="s">
        <v>172</v>
      </c>
      <c r="H259" s="27" t="s">
        <v>203</v>
      </c>
    </row>
    <row r="260" spans="6:8" x14ac:dyDescent="0.25">
      <c r="F260" s="27" t="s">
        <v>432</v>
      </c>
      <c r="G260" s="27" t="s">
        <v>124</v>
      </c>
      <c r="H260" s="27" t="s">
        <v>220</v>
      </c>
    </row>
    <row r="261" spans="6:8" x14ac:dyDescent="0.25">
      <c r="F261" s="27" t="s">
        <v>433</v>
      </c>
      <c r="G261" s="27" t="s">
        <v>150</v>
      </c>
      <c r="H261" s="27" t="s">
        <v>151</v>
      </c>
    </row>
    <row r="262" spans="6:8" x14ac:dyDescent="0.25">
      <c r="F262" s="27" t="s">
        <v>434</v>
      </c>
      <c r="G262" s="27" t="s">
        <v>223</v>
      </c>
      <c r="H262" s="27" t="s">
        <v>224</v>
      </c>
    </row>
    <row r="263" spans="6:8" x14ac:dyDescent="0.25">
      <c r="F263" s="27" t="s">
        <v>435</v>
      </c>
      <c r="G263" s="27" t="s">
        <v>169</v>
      </c>
      <c r="H263" s="27" t="s">
        <v>170</v>
      </c>
    </row>
    <row r="264" spans="6:8" x14ac:dyDescent="0.25">
      <c r="F264" s="27" t="s">
        <v>436</v>
      </c>
      <c r="G264" s="27" t="s">
        <v>138</v>
      </c>
      <c r="H264" s="27" t="s">
        <v>139</v>
      </c>
    </row>
    <row r="265" spans="6:8" x14ac:dyDescent="0.25">
      <c r="F265" s="27" t="s">
        <v>437</v>
      </c>
      <c r="G265" s="27" t="s">
        <v>299</v>
      </c>
      <c r="H265" s="27" t="s">
        <v>300</v>
      </c>
    </row>
    <row r="266" spans="6:8" x14ac:dyDescent="0.25">
      <c r="F266" s="27" t="s">
        <v>438</v>
      </c>
      <c r="G266" s="27" t="s">
        <v>172</v>
      </c>
      <c r="H266" s="27" t="s">
        <v>203</v>
      </c>
    </row>
    <row r="267" spans="6:8" x14ac:dyDescent="0.25">
      <c r="F267" s="27" t="s">
        <v>439</v>
      </c>
      <c r="G267" s="27" t="s">
        <v>131</v>
      </c>
      <c r="H267" s="27" t="s">
        <v>132</v>
      </c>
    </row>
    <row r="268" spans="6:8" x14ac:dyDescent="0.25">
      <c r="F268" s="27" t="s">
        <v>440</v>
      </c>
      <c r="G268" s="27" t="s">
        <v>231</v>
      </c>
      <c r="H268" s="27" t="s">
        <v>232</v>
      </c>
    </row>
    <row r="269" spans="6:8" x14ac:dyDescent="0.25">
      <c r="F269" s="27" t="s">
        <v>441</v>
      </c>
      <c r="G269" s="27" t="s">
        <v>172</v>
      </c>
      <c r="H269" s="27" t="s">
        <v>203</v>
      </c>
    </row>
    <row r="270" spans="6:8" x14ac:dyDescent="0.25">
      <c r="F270" s="27" t="s">
        <v>442</v>
      </c>
      <c r="G270" s="27" t="s">
        <v>299</v>
      </c>
      <c r="H270" s="27" t="s">
        <v>300</v>
      </c>
    </row>
    <row r="271" spans="6:8" x14ac:dyDescent="0.25">
      <c r="F271" s="27" t="s">
        <v>443</v>
      </c>
      <c r="G271" s="27" t="s">
        <v>175</v>
      </c>
      <c r="H271" s="27" t="s">
        <v>176</v>
      </c>
    </row>
    <row r="272" spans="6:8" x14ac:dyDescent="0.25">
      <c r="F272" s="27" t="s">
        <v>444</v>
      </c>
      <c r="G272" s="27" t="s">
        <v>207</v>
      </c>
      <c r="H272" s="27" t="s">
        <v>145</v>
      </c>
    </row>
    <row r="273" spans="6:8" x14ac:dyDescent="0.25">
      <c r="F273" s="27" t="s">
        <v>445</v>
      </c>
      <c r="G273" s="27" t="s">
        <v>150</v>
      </c>
      <c r="H273" s="27" t="s">
        <v>151</v>
      </c>
    </row>
    <row r="274" spans="6:8" x14ac:dyDescent="0.25">
      <c r="F274" s="27" t="s">
        <v>446</v>
      </c>
      <c r="G274" s="27" t="s">
        <v>172</v>
      </c>
      <c r="H274" s="27" t="s">
        <v>145</v>
      </c>
    </row>
    <row r="275" spans="6:8" x14ac:dyDescent="0.25">
      <c r="F275" s="27" t="s">
        <v>447</v>
      </c>
      <c r="G275" s="27" t="s">
        <v>108</v>
      </c>
      <c r="H275" s="27" t="s">
        <v>109</v>
      </c>
    </row>
    <row r="276" spans="6:8" x14ac:dyDescent="0.25">
      <c r="F276" s="27" t="s">
        <v>448</v>
      </c>
      <c r="G276" s="27" t="s">
        <v>172</v>
      </c>
      <c r="H276" s="27" t="s">
        <v>203</v>
      </c>
    </row>
    <row r="277" spans="6:8" x14ac:dyDescent="0.25">
      <c r="F277" s="27" t="s">
        <v>449</v>
      </c>
      <c r="G277" s="27" t="s">
        <v>131</v>
      </c>
      <c r="H277" s="27" t="s">
        <v>132</v>
      </c>
    </row>
    <row r="278" spans="6:8" x14ac:dyDescent="0.25">
      <c r="F278" s="27" t="s">
        <v>450</v>
      </c>
      <c r="G278" s="27" t="s">
        <v>90</v>
      </c>
      <c r="H278" s="27" t="s">
        <v>91</v>
      </c>
    </row>
    <row r="279" spans="6:8" x14ac:dyDescent="0.25">
      <c r="F279" s="27" t="s">
        <v>451</v>
      </c>
      <c r="G279" s="27" t="s">
        <v>90</v>
      </c>
      <c r="H279" s="27" t="s">
        <v>91</v>
      </c>
    </row>
    <row r="280" spans="6:8" x14ac:dyDescent="0.25">
      <c r="F280" s="27" t="s">
        <v>452</v>
      </c>
      <c r="G280" s="27" t="s">
        <v>172</v>
      </c>
      <c r="H280" s="27" t="s">
        <v>203</v>
      </c>
    </row>
    <row r="281" spans="6:8" x14ac:dyDescent="0.25">
      <c r="F281" s="27" t="s">
        <v>453</v>
      </c>
      <c r="G281" s="27" t="s">
        <v>108</v>
      </c>
      <c r="H281" s="27" t="s">
        <v>109</v>
      </c>
    </row>
    <row r="282" spans="6:8" x14ac:dyDescent="0.25">
      <c r="F282" s="27" t="s">
        <v>454</v>
      </c>
      <c r="G282" s="27" t="s">
        <v>455</v>
      </c>
      <c r="H282" s="27" t="s">
        <v>145</v>
      </c>
    </row>
    <row r="283" spans="6:8" x14ac:dyDescent="0.25">
      <c r="F283" s="27" t="s">
        <v>456</v>
      </c>
      <c r="G283" s="27" t="s">
        <v>150</v>
      </c>
      <c r="H283" s="27" t="s">
        <v>151</v>
      </c>
    </row>
    <row r="284" spans="6:8" x14ac:dyDescent="0.25">
      <c r="F284" s="27" t="s">
        <v>457</v>
      </c>
      <c r="G284" s="27" t="s">
        <v>150</v>
      </c>
      <c r="H284" s="27" t="s">
        <v>151</v>
      </c>
    </row>
    <row r="285" spans="6:8" x14ac:dyDescent="0.25">
      <c r="F285" s="27" t="s">
        <v>458</v>
      </c>
      <c r="G285" s="27" t="s">
        <v>175</v>
      </c>
      <c r="H285" s="27" t="s">
        <v>176</v>
      </c>
    </row>
    <row r="286" spans="6:8" x14ac:dyDescent="0.25">
      <c r="F286" s="27" t="s">
        <v>459</v>
      </c>
      <c r="G286" s="27" t="s">
        <v>153</v>
      </c>
      <c r="H286" s="27" t="s">
        <v>154</v>
      </c>
    </row>
    <row r="287" spans="6:8" x14ac:dyDescent="0.25">
      <c r="F287" s="27" t="s">
        <v>460</v>
      </c>
      <c r="G287" s="27" t="s">
        <v>138</v>
      </c>
      <c r="H287" s="27" t="s">
        <v>139</v>
      </c>
    </row>
    <row r="288" spans="6:8" x14ac:dyDescent="0.25">
      <c r="F288" s="27" t="s">
        <v>461</v>
      </c>
      <c r="G288" s="27" t="s">
        <v>135</v>
      </c>
      <c r="H288" s="27" t="s">
        <v>136</v>
      </c>
    </row>
    <row r="289" spans="6:8" x14ac:dyDescent="0.25">
      <c r="F289" s="27" t="s">
        <v>462</v>
      </c>
      <c r="G289" s="27" t="s">
        <v>76</v>
      </c>
      <c r="H289" s="27" t="s">
        <v>101</v>
      </c>
    </row>
    <row r="290" spans="6:8" x14ac:dyDescent="0.25">
      <c r="F290" s="27" t="s">
        <v>463</v>
      </c>
      <c r="G290" s="27" t="s">
        <v>160</v>
      </c>
      <c r="H290" s="27" t="s">
        <v>161</v>
      </c>
    </row>
    <row r="291" spans="6:8" x14ac:dyDescent="0.25">
      <c r="F291" s="27" t="s">
        <v>464</v>
      </c>
      <c r="G291" s="27" t="s">
        <v>156</v>
      </c>
      <c r="H291" s="27" t="s">
        <v>157</v>
      </c>
    </row>
    <row r="292" spans="6:8" x14ac:dyDescent="0.25">
      <c r="F292" s="27" t="s">
        <v>465</v>
      </c>
      <c r="G292" s="27" t="s">
        <v>156</v>
      </c>
      <c r="H292" s="27" t="s">
        <v>157</v>
      </c>
    </row>
    <row r="293" spans="6:8" x14ac:dyDescent="0.25">
      <c r="F293" s="27" t="s">
        <v>466</v>
      </c>
      <c r="G293" s="27" t="s">
        <v>175</v>
      </c>
      <c r="H293" s="27" t="s">
        <v>176</v>
      </c>
    </row>
    <row r="294" spans="6:8" x14ac:dyDescent="0.25">
      <c r="F294" s="27" t="s">
        <v>467</v>
      </c>
      <c r="G294" s="27" t="s">
        <v>76</v>
      </c>
      <c r="H294" s="27" t="s">
        <v>182</v>
      </c>
    </row>
    <row r="295" spans="6:8" x14ac:dyDescent="0.25">
      <c r="F295" s="27" t="s">
        <v>468</v>
      </c>
      <c r="G295" s="27" t="s">
        <v>199</v>
      </c>
      <c r="H295" s="27" t="s">
        <v>200</v>
      </c>
    </row>
    <row r="296" spans="6:8" x14ac:dyDescent="0.25">
      <c r="F296" s="27" t="s">
        <v>469</v>
      </c>
      <c r="G296" s="27" t="s">
        <v>172</v>
      </c>
      <c r="H296" s="27" t="s">
        <v>203</v>
      </c>
    </row>
    <row r="297" spans="6:8" x14ac:dyDescent="0.25">
      <c r="F297" s="27" t="s">
        <v>470</v>
      </c>
      <c r="G297" s="27" t="s">
        <v>90</v>
      </c>
      <c r="H297" s="27" t="s">
        <v>91</v>
      </c>
    </row>
    <row r="298" spans="6:8" x14ac:dyDescent="0.25">
      <c r="F298" s="27" t="s">
        <v>471</v>
      </c>
      <c r="G298" s="27" t="s">
        <v>76</v>
      </c>
      <c r="H298" s="27" t="s">
        <v>182</v>
      </c>
    </row>
    <row r="299" spans="6:8" x14ac:dyDescent="0.25">
      <c r="F299" s="27" t="s">
        <v>472</v>
      </c>
      <c r="G299" s="27" t="s">
        <v>160</v>
      </c>
      <c r="H299" s="27" t="s">
        <v>161</v>
      </c>
    </row>
    <row r="300" spans="6:8" x14ac:dyDescent="0.25">
      <c r="F300" s="27" t="s">
        <v>473</v>
      </c>
      <c r="G300" s="27" t="s">
        <v>76</v>
      </c>
      <c r="H300" s="27" t="s">
        <v>182</v>
      </c>
    </row>
    <row r="301" spans="6:8" x14ac:dyDescent="0.25">
      <c r="F301" s="27" t="s">
        <v>474</v>
      </c>
      <c r="G301" s="27" t="s">
        <v>165</v>
      </c>
      <c r="H301" s="27" t="s">
        <v>166</v>
      </c>
    </row>
    <row r="302" spans="6:8" x14ac:dyDescent="0.25">
      <c r="F302" s="27" t="s">
        <v>475</v>
      </c>
      <c r="G302" s="27" t="s">
        <v>160</v>
      </c>
      <c r="H302" s="27" t="s">
        <v>161</v>
      </c>
    </row>
    <row r="303" spans="6:8" x14ac:dyDescent="0.25">
      <c r="F303" s="27" t="s">
        <v>476</v>
      </c>
      <c r="G303" s="27" t="s">
        <v>108</v>
      </c>
      <c r="H303" s="27" t="s">
        <v>109</v>
      </c>
    </row>
    <row r="304" spans="6:8" x14ac:dyDescent="0.25">
      <c r="F304" s="27" t="s">
        <v>477</v>
      </c>
      <c r="G304" s="27" t="s">
        <v>114</v>
      </c>
      <c r="H304" s="27" t="s">
        <v>115</v>
      </c>
    </row>
    <row r="305" spans="6:8" x14ac:dyDescent="0.25">
      <c r="F305" s="27" t="s">
        <v>478</v>
      </c>
      <c r="G305" s="27" t="s">
        <v>90</v>
      </c>
      <c r="H305" s="27" t="s">
        <v>91</v>
      </c>
    </row>
    <row r="306" spans="6:8" x14ac:dyDescent="0.25">
      <c r="F306" s="27" t="s">
        <v>479</v>
      </c>
      <c r="G306" s="27" t="s">
        <v>114</v>
      </c>
      <c r="H306" s="27" t="s">
        <v>115</v>
      </c>
    </row>
    <row r="307" spans="6:8" x14ac:dyDescent="0.25">
      <c r="F307" s="27" t="s">
        <v>480</v>
      </c>
      <c r="G307" s="27" t="s">
        <v>124</v>
      </c>
      <c r="H307" s="27" t="s">
        <v>220</v>
      </c>
    </row>
    <row r="308" spans="6:8" x14ac:dyDescent="0.25">
      <c r="F308" s="27" t="s">
        <v>481</v>
      </c>
      <c r="G308" s="27" t="s">
        <v>138</v>
      </c>
      <c r="H308" s="27" t="s">
        <v>139</v>
      </c>
    </row>
    <row r="309" spans="6:8" x14ac:dyDescent="0.25">
      <c r="F309" s="27" t="s">
        <v>482</v>
      </c>
      <c r="G309" s="27" t="s">
        <v>76</v>
      </c>
      <c r="H309" s="27" t="s">
        <v>77</v>
      </c>
    </row>
    <row r="310" spans="6:8" x14ac:dyDescent="0.25">
      <c r="F310" s="27" t="s">
        <v>483</v>
      </c>
      <c r="G310" s="27" t="s">
        <v>108</v>
      </c>
      <c r="H310" s="27" t="s">
        <v>109</v>
      </c>
    </row>
    <row r="311" spans="6:8" x14ac:dyDescent="0.25">
      <c r="F311" s="27" t="s">
        <v>484</v>
      </c>
      <c r="G311" s="27" t="s">
        <v>160</v>
      </c>
      <c r="H311" s="27" t="s">
        <v>161</v>
      </c>
    </row>
    <row r="312" spans="6:8" x14ac:dyDescent="0.25">
      <c r="F312" s="27" t="s">
        <v>485</v>
      </c>
      <c r="G312" s="27" t="s">
        <v>150</v>
      </c>
      <c r="H312" s="27" t="s">
        <v>151</v>
      </c>
    </row>
    <row r="313" spans="6:8" x14ac:dyDescent="0.25">
      <c r="F313" s="27" t="s">
        <v>486</v>
      </c>
      <c r="G313" s="27" t="s">
        <v>172</v>
      </c>
      <c r="H313" s="27" t="s">
        <v>203</v>
      </c>
    </row>
    <row r="314" spans="6:8" x14ac:dyDescent="0.25">
      <c r="F314" s="27" t="s">
        <v>487</v>
      </c>
      <c r="G314" s="27" t="s">
        <v>131</v>
      </c>
      <c r="H314" s="27" t="s">
        <v>132</v>
      </c>
    </row>
    <row r="315" spans="6:8" x14ac:dyDescent="0.25">
      <c r="F315" s="27" t="s">
        <v>488</v>
      </c>
      <c r="G315" s="27" t="s">
        <v>135</v>
      </c>
      <c r="H315" s="27" t="s">
        <v>136</v>
      </c>
    </row>
    <row r="316" spans="6:8" x14ac:dyDescent="0.25">
      <c r="F316" s="27" t="s">
        <v>489</v>
      </c>
      <c r="G316" s="27" t="s">
        <v>153</v>
      </c>
      <c r="H316" s="27" t="s">
        <v>154</v>
      </c>
    </row>
    <row r="317" spans="6:8" x14ac:dyDescent="0.25">
      <c r="F317" s="27" t="s">
        <v>490</v>
      </c>
      <c r="G317" s="27" t="s">
        <v>108</v>
      </c>
      <c r="H317" s="27" t="s">
        <v>109</v>
      </c>
    </row>
    <row r="318" spans="6:8" x14ac:dyDescent="0.25">
      <c r="F318" s="27" t="s">
        <v>491</v>
      </c>
      <c r="G318" s="27" t="s">
        <v>160</v>
      </c>
      <c r="H318" s="27" t="s">
        <v>161</v>
      </c>
    </row>
    <row r="319" spans="6:8" x14ac:dyDescent="0.25">
      <c r="F319" s="27" t="s">
        <v>492</v>
      </c>
      <c r="G319" s="27" t="s">
        <v>493</v>
      </c>
      <c r="H319" s="27" t="s">
        <v>154</v>
      </c>
    </row>
    <row r="320" spans="6:8" x14ac:dyDescent="0.25">
      <c r="F320" s="27" t="s">
        <v>494</v>
      </c>
      <c r="G320" s="27" t="s">
        <v>172</v>
      </c>
      <c r="H320" s="27" t="s">
        <v>203</v>
      </c>
    </row>
    <row r="321" spans="6:8" x14ac:dyDescent="0.25">
      <c r="F321" s="27" t="s">
        <v>495</v>
      </c>
      <c r="G321" s="27" t="s">
        <v>138</v>
      </c>
      <c r="H321" s="27" t="s">
        <v>139</v>
      </c>
    </row>
    <row r="322" spans="6:8" x14ac:dyDescent="0.25">
      <c r="F322" s="27" t="s">
        <v>496</v>
      </c>
      <c r="G322" s="27" t="s">
        <v>124</v>
      </c>
      <c r="H322" s="27" t="s">
        <v>220</v>
      </c>
    </row>
    <row r="323" spans="6:8" x14ac:dyDescent="0.25">
      <c r="F323" s="27" t="s">
        <v>497</v>
      </c>
      <c r="G323" s="27" t="s">
        <v>114</v>
      </c>
      <c r="H323" s="27" t="s">
        <v>115</v>
      </c>
    </row>
    <row r="324" spans="6:8" x14ac:dyDescent="0.25">
      <c r="F324" s="27" t="s">
        <v>498</v>
      </c>
      <c r="G324" s="27" t="s">
        <v>156</v>
      </c>
      <c r="H324" s="27" t="s">
        <v>157</v>
      </c>
    </row>
    <row r="325" spans="6:8" x14ac:dyDescent="0.25">
      <c r="F325" s="27" t="s">
        <v>499</v>
      </c>
      <c r="G325" s="27" t="s">
        <v>135</v>
      </c>
      <c r="H325" s="27" t="s">
        <v>136</v>
      </c>
    </row>
    <row r="326" spans="6:8" x14ac:dyDescent="0.25">
      <c r="F326" s="27" t="s">
        <v>500</v>
      </c>
      <c r="G326" s="27" t="s">
        <v>153</v>
      </c>
      <c r="H326" s="27" t="s">
        <v>154</v>
      </c>
    </row>
    <row r="327" spans="6:8" x14ac:dyDescent="0.25">
      <c r="F327" s="27" t="s">
        <v>501</v>
      </c>
      <c r="G327" s="27" t="s">
        <v>150</v>
      </c>
      <c r="H327" s="27" t="s">
        <v>151</v>
      </c>
    </row>
    <row r="328" spans="6:8" x14ac:dyDescent="0.25">
      <c r="F328" s="27" t="s">
        <v>502</v>
      </c>
      <c r="G328" s="27" t="s">
        <v>124</v>
      </c>
      <c r="H328" s="27" t="s">
        <v>125</v>
      </c>
    </row>
    <row r="329" spans="6:8" x14ac:dyDescent="0.25">
      <c r="F329" s="27" t="s">
        <v>503</v>
      </c>
      <c r="G329" s="27" t="s">
        <v>131</v>
      </c>
      <c r="H329" s="27" t="s">
        <v>132</v>
      </c>
    </row>
    <row r="330" spans="6:8" x14ac:dyDescent="0.25">
      <c r="F330" s="27" t="s">
        <v>504</v>
      </c>
      <c r="G330" s="27" t="s">
        <v>138</v>
      </c>
      <c r="H330" s="27" t="s">
        <v>139</v>
      </c>
    </row>
    <row r="331" spans="6:8" x14ac:dyDescent="0.25">
      <c r="F331" s="27" t="s">
        <v>505</v>
      </c>
      <c r="G331" s="27" t="s">
        <v>165</v>
      </c>
      <c r="H331" s="27" t="s">
        <v>166</v>
      </c>
    </row>
    <row r="332" spans="6:8" x14ac:dyDescent="0.25">
      <c r="F332" s="27" t="s">
        <v>506</v>
      </c>
      <c r="G332" s="27" t="s">
        <v>138</v>
      </c>
      <c r="H332" s="27" t="s">
        <v>290</v>
      </c>
    </row>
    <row r="333" spans="6:8" x14ac:dyDescent="0.25">
      <c r="F333" s="27" t="s">
        <v>507</v>
      </c>
      <c r="G333" s="27" t="s">
        <v>165</v>
      </c>
      <c r="H333" s="27" t="s">
        <v>166</v>
      </c>
    </row>
    <row r="334" spans="6:8" x14ac:dyDescent="0.25">
      <c r="F334" s="27" t="s">
        <v>508</v>
      </c>
      <c r="G334" s="27" t="s">
        <v>323</v>
      </c>
      <c r="H334" s="27" t="s">
        <v>254</v>
      </c>
    </row>
    <row r="335" spans="6:8" x14ac:dyDescent="0.25">
      <c r="F335" s="27" t="s">
        <v>509</v>
      </c>
      <c r="G335" s="27" t="s">
        <v>299</v>
      </c>
      <c r="H335" s="27" t="s">
        <v>300</v>
      </c>
    </row>
    <row r="336" spans="6:8" x14ac:dyDescent="0.25">
      <c r="F336" s="27" t="s">
        <v>510</v>
      </c>
      <c r="G336" s="27" t="s">
        <v>131</v>
      </c>
      <c r="H336" s="27" t="s">
        <v>132</v>
      </c>
    </row>
    <row r="337" spans="6:8" x14ac:dyDescent="0.25">
      <c r="F337" s="27" t="s">
        <v>511</v>
      </c>
      <c r="G337" s="27" t="s">
        <v>150</v>
      </c>
      <c r="H337" s="27" t="s">
        <v>151</v>
      </c>
    </row>
    <row r="338" spans="6:8" x14ac:dyDescent="0.25">
      <c r="F338" s="27" t="s">
        <v>512</v>
      </c>
      <c r="G338" s="27" t="s">
        <v>76</v>
      </c>
      <c r="H338" s="27" t="s">
        <v>77</v>
      </c>
    </row>
    <row r="339" spans="6:8" x14ac:dyDescent="0.25">
      <c r="F339" s="27" t="s">
        <v>513</v>
      </c>
      <c r="G339" s="27" t="s">
        <v>150</v>
      </c>
      <c r="H339" s="27" t="s">
        <v>151</v>
      </c>
    </row>
    <row r="340" spans="6:8" x14ac:dyDescent="0.25">
      <c r="F340" s="27" t="s">
        <v>514</v>
      </c>
      <c r="G340" s="27" t="s">
        <v>169</v>
      </c>
      <c r="H340" s="27" t="s">
        <v>170</v>
      </c>
    </row>
    <row r="341" spans="6:8" x14ac:dyDescent="0.25">
      <c r="F341" s="27" t="s">
        <v>515</v>
      </c>
      <c r="G341" s="27" t="s">
        <v>150</v>
      </c>
      <c r="H341" s="27" t="s">
        <v>151</v>
      </c>
    </row>
    <row r="342" spans="6:8" x14ac:dyDescent="0.25">
      <c r="F342" s="27" t="s">
        <v>516</v>
      </c>
      <c r="G342" s="27" t="s">
        <v>90</v>
      </c>
      <c r="H342" s="27" t="s">
        <v>91</v>
      </c>
    </row>
    <row r="343" spans="6:8" x14ac:dyDescent="0.25">
      <c r="F343" s="27" t="s">
        <v>517</v>
      </c>
      <c r="G343" s="27" t="s">
        <v>90</v>
      </c>
      <c r="H343" s="27" t="s">
        <v>91</v>
      </c>
    </row>
    <row r="344" spans="6:8" x14ac:dyDescent="0.25">
      <c r="F344" s="27" t="s">
        <v>518</v>
      </c>
      <c r="G344" s="27" t="s">
        <v>119</v>
      </c>
      <c r="H344" s="27" t="s">
        <v>120</v>
      </c>
    </row>
    <row r="345" spans="6:8" x14ac:dyDescent="0.25">
      <c r="F345" s="27" t="s">
        <v>519</v>
      </c>
      <c r="G345" s="27" t="s">
        <v>138</v>
      </c>
      <c r="H345" s="27" t="s">
        <v>139</v>
      </c>
    </row>
    <row r="346" spans="6:8" x14ac:dyDescent="0.25">
      <c r="F346" s="27" t="s">
        <v>520</v>
      </c>
      <c r="G346" s="27" t="s">
        <v>138</v>
      </c>
      <c r="H346" s="27" t="s">
        <v>139</v>
      </c>
    </row>
    <row r="347" spans="6:8" x14ac:dyDescent="0.25">
      <c r="F347" s="27" t="s">
        <v>521</v>
      </c>
      <c r="G347" s="27" t="s">
        <v>76</v>
      </c>
      <c r="H347" s="27" t="s">
        <v>182</v>
      </c>
    </row>
    <row r="348" spans="6:8" x14ac:dyDescent="0.25">
      <c r="F348" s="27" t="s">
        <v>522</v>
      </c>
      <c r="G348" s="27" t="s">
        <v>76</v>
      </c>
      <c r="H348" s="27" t="s">
        <v>182</v>
      </c>
    </row>
    <row r="349" spans="6:8" x14ac:dyDescent="0.25">
      <c r="F349" s="27" t="s">
        <v>523</v>
      </c>
      <c r="G349" s="27" t="s">
        <v>76</v>
      </c>
      <c r="H349" s="27" t="s">
        <v>245</v>
      </c>
    </row>
    <row r="350" spans="6:8" x14ac:dyDescent="0.25">
      <c r="F350" s="27" t="s">
        <v>524</v>
      </c>
      <c r="G350" s="27" t="s">
        <v>175</v>
      </c>
      <c r="H350" s="27" t="s">
        <v>176</v>
      </c>
    </row>
    <row r="351" spans="6:8" x14ac:dyDescent="0.25">
      <c r="F351" s="27" t="s">
        <v>525</v>
      </c>
      <c r="G351" s="27" t="s">
        <v>131</v>
      </c>
      <c r="H351" s="27" t="s">
        <v>132</v>
      </c>
    </row>
    <row r="352" spans="6:8" x14ac:dyDescent="0.25">
      <c r="F352" s="27" t="s">
        <v>526</v>
      </c>
      <c r="G352" s="27" t="s">
        <v>175</v>
      </c>
      <c r="H352" s="27" t="s">
        <v>176</v>
      </c>
    </row>
    <row r="353" spans="6:8" x14ac:dyDescent="0.25">
      <c r="F353" s="27" t="s">
        <v>527</v>
      </c>
      <c r="G353" s="27" t="s">
        <v>141</v>
      </c>
      <c r="H353" s="27" t="s">
        <v>142</v>
      </c>
    </row>
    <row r="354" spans="6:8" x14ac:dyDescent="0.25">
      <c r="F354" s="27" t="s">
        <v>528</v>
      </c>
      <c r="G354" s="27" t="s">
        <v>223</v>
      </c>
      <c r="H354" s="27" t="s">
        <v>224</v>
      </c>
    </row>
    <row r="355" spans="6:8" x14ac:dyDescent="0.25">
      <c r="F355" s="27" t="s">
        <v>529</v>
      </c>
      <c r="G355" s="27" t="s">
        <v>172</v>
      </c>
      <c r="H355" s="27" t="s">
        <v>203</v>
      </c>
    </row>
    <row r="356" spans="6:8" x14ac:dyDescent="0.25">
      <c r="F356" s="27" t="s">
        <v>530</v>
      </c>
      <c r="G356" s="27" t="s">
        <v>175</v>
      </c>
      <c r="H356" s="27" t="s">
        <v>176</v>
      </c>
    </row>
    <row r="357" spans="6:8" x14ac:dyDescent="0.25">
      <c r="F357" s="27" t="s">
        <v>531</v>
      </c>
      <c r="G357" s="27" t="s">
        <v>153</v>
      </c>
      <c r="H357" s="27" t="s">
        <v>154</v>
      </c>
    </row>
    <row r="358" spans="6:8" x14ac:dyDescent="0.25">
      <c r="F358" s="27" t="s">
        <v>532</v>
      </c>
      <c r="G358" s="27" t="s">
        <v>169</v>
      </c>
      <c r="H358" s="27" t="s">
        <v>170</v>
      </c>
    </row>
    <row r="359" spans="6:8" x14ac:dyDescent="0.25">
      <c r="F359" s="27" t="s">
        <v>533</v>
      </c>
      <c r="G359" s="27" t="s">
        <v>172</v>
      </c>
      <c r="H359" s="27" t="s">
        <v>203</v>
      </c>
    </row>
    <row r="360" spans="6:8" x14ac:dyDescent="0.25">
      <c r="F360" s="27" t="s">
        <v>534</v>
      </c>
      <c r="G360" s="27" t="s">
        <v>138</v>
      </c>
      <c r="H360" s="27" t="s">
        <v>139</v>
      </c>
    </row>
    <row r="361" spans="6:8" x14ac:dyDescent="0.25">
      <c r="F361" s="27" t="s">
        <v>535</v>
      </c>
      <c r="G361" s="27" t="s">
        <v>160</v>
      </c>
      <c r="H361" s="27" t="s">
        <v>161</v>
      </c>
    </row>
    <row r="362" spans="6:8" x14ac:dyDescent="0.25">
      <c r="F362" s="27" t="s">
        <v>536</v>
      </c>
      <c r="G362" s="27" t="s">
        <v>138</v>
      </c>
      <c r="H362" s="27" t="s">
        <v>290</v>
      </c>
    </row>
    <row r="363" spans="6:8" x14ac:dyDescent="0.25">
      <c r="F363" s="27" t="s">
        <v>537</v>
      </c>
      <c r="G363" s="27" t="s">
        <v>131</v>
      </c>
      <c r="H363" s="27" t="s">
        <v>538</v>
      </c>
    </row>
    <row r="364" spans="6:8" x14ac:dyDescent="0.25">
      <c r="F364" s="27" t="s">
        <v>539</v>
      </c>
      <c r="G364" s="27" t="s">
        <v>156</v>
      </c>
      <c r="H364" s="27" t="s">
        <v>157</v>
      </c>
    </row>
    <row r="365" spans="6:8" x14ac:dyDescent="0.25">
      <c r="F365" s="27" t="s">
        <v>540</v>
      </c>
      <c r="G365" s="27" t="s">
        <v>207</v>
      </c>
      <c r="H365" s="27" t="s">
        <v>145</v>
      </c>
    </row>
    <row r="366" spans="6:8" x14ac:dyDescent="0.25">
      <c r="F366" s="27" t="s">
        <v>541</v>
      </c>
      <c r="G366" s="27" t="s">
        <v>131</v>
      </c>
      <c r="H366" s="27" t="s">
        <v>145</v>
      </c>
    </row>
    <row r="367" spans="6:8" x14ac:dyDescent="0.25">
      <c r="F367" s="27" t="s">
        <v>542</v>
      </c>
      <c r="G367" s="27" t="s">
        <v>150</v>
      </c>
      <c r="H367" s="27" t="s">
        <v>151</v>
      </c>
    </row>
    <row r="368" spans="6:8" x14ac:dyDescent="0.25">
      <c r="F368" s="27" t="s">
        <v>543</v>
      </c>
      <c r="G368" s="27" t="s">
        <v>76</v>
      </c>
      <c r="H368" s="27" t="s">
        <v>182</v>
      </c>
    </row>
    <row r="369" spans="6:8" x14ac:dyDescent="0.25">
      <c r="F369" s="27" t="s">
        <v>544</v>
      </c>
      <c r="G369" s="27" t="s">
        <v>175</v>
      </c>
      <c r="H369" s="27" t="s">
        <v>176</v>
      </c>
    </row>
    <row r="370" spans="6:8" x14ac:dyDescent="0.25">
      <c r="F370" s="27" t="s">
        <v>545</v>
      </c>
      <c r="G370" s="27" t="s">
        <v>76</v>
      </c>
      <c r="H370" s="27" t="s">
        <v>101</v>
      </c>
    </row>
    <row r="371" spans="6:8" x14ac:dyDescent="0.25">
      <c r="F371" s="27" t="s">
        <v>546</v>
      </c>
      <c r="G371" s="27" t="s">
        <v>108</v>
      </c>
      <c r="H371" s="27" t="s">
        <v>109</v>
      </c>
    </row>
    <row r="372" spans="6:8" x14ac:dyDescent="0.25">
      <c r="F372" s="27" t="s">
        <v>547</v>
      </c>
      <c r="G372" s="27" t="s">
        <v>165</v>
      </c>
      <c r="H372" s="27" t="s">
        <v>166</v>
      </c>
    </row>
    <row r="373" spans="6:8" x14ac:dyDescent="0.25">
      <c r="F373" s="27" t="s">
        <v>548</v>
      </c>
      <c r="G373" s="27" t="s">
        <v>150</v>
      </c>
      <c r="H373" s="27" t="s">
        <v>151</v>
      </c>
    </row>
    <row r="374" spans="6:8" x14ac:dyDescent="0.25">
      <c r="F374" s="27" t="s">
        <v>549</v>
      </c>
      <c r="G374" s="27" t="s">
        <v>131</v>
      </c>
      <c r="H374" s="27" t="s">
        <v>132</v>
      </c>
    </row>
    <row r="375" spans="6:8" x14ac:dyDescent="0.25">
      <c r="F375" s="27" t="s">
        <v>550</v>
      </c>
      <c r="G375" s="27" t="s">
        <v>131</v>
      </c>
      <c r="H375" s="27" t="s">
        <v>132</v>
      </c>
    </row>
    <row r="376" spans="6:8" x14ac:dyDescent="0.25">
      <c r="F376" s="27" t="s">
        <v>551</v>
      </c>
      <c r="G376" s="27" t="s">
        <v>131</v>
      </c>
      <c r="H376" s="27" t="s">
        <v>132</v>
      </c>
    </row>
    <row r="377" spans="6:8" x14ac:dyDescent="0.25">
      <c r="F377" s="27" t="s">
        <v>552</v>
      </c>
      <c r="G377" s="27" t="s">
        <v>131</v>
      </c>
      <c r="H377" s="27" t="s">
        <v>538</v>
      </c>
    </row>
    <row r="378" spans="6:8" x14ac:dyDescent="0.25">
      <c r="F378" s="27" t="s">
        <v>553</v>
      </c>
      <c r="G378" s="27" t="s">
        <v>131</v>
      </c>
      <c r="H378" s="27" t="s">
        <v>132</v>
      </c>
    </row>
    <row r="379" spans="6:8" x14ac:dyDescent="0.25">
      <c r="F379" s="27" t="s">
        <v>554</v>
      </c>
      <c r="G379" s="27" t="s">
        <v>172</v>
      </c>
      <c r="H379" s="27" t="s">
        <v>203</v>
      </c>
    </row>
    <row r="380" spans="6:8" x14ac:dyDescent="0.25">
      <c r="F380" s="27" t="s">
        <v>555</v>
      </c>
      <c r="G380" s="27" t="s">
        <v>131</v>
      </c>
      <c r="H380" s="27" t="s">
        <v>538</v>
      </c>
    </row>
    <row r="381" spans="6:8" x14ac:dyDescent="0.25">
      <c r="F381" s="27" t="s">
        <v>556</v>
      </c>
      <c r="G381" s="27" t="s">
        <v>138</v>
      </c>
      <c r="H381" s="27" t="s">
        <v>139</v>
      </c>
    </row>
    <row r="382" spans="6:8" x14ac:dyDescent="0.25">
      <c r="F382" s="27" t="s">
        <v>557</v>
      </c>
      <c r="G382" s="27" t="s">
        <v>239</v>
      </c>
      <c r="H382" s="27" t="s">
        <v>240</v>
      </c>
    </row>
    <row r="383" spans="6:8" x14ac:dyDescent="0.25">
      <c r="F383" s="27" t="s">
        <v>558</v>
      </c>
      <c r="G383" s="27" t="s">
        <v>299</v>
      </c>
      <c r="H383" s="27" t="s">
        <v>300</v>
      </c>
    </row>
    <row r="384" spans="6:8" x14ac:dyDescent="0.25">
      <c r="F384" s="27" t="s">
        <v>559</v>
      </c>
      <c r="G384" s="27" t="s">
        <v>131</v>
      </c>
      <c r="H384" s="27" t="s">
        <v>538</v>
      </c>
    </row>
    <row r="385" spans="6:8" x14ac:dyDescent="0.25">
      <c r="F385" s="27" t="s">
        <v>560</v>
      </c>
      <c r="G385" s="27" t="s">
        <v>135</v>
      </c>
      <c r="H385" s="27" t="s">
        <v>136</v>
      </c>
    </row>
    <row r="386" spans="6:8" x14ac:dyDescent="0.25">
      <c r="F386" s="27" t="s">
        <v>561</v>
      </c>
      <c r="G386" s="27" t="s">
        <v>138</v>
      </c>
      <c r="H386" s="27" t="s">
        <v>139</v>
      </c>
    </row>
    <row r="387" spans="6:8" x14ac:dyDescent="0.25">
      <c r="F387" s="27" t="s">
        <v>562</v>
      </c>
      <c r="G387" s="27" t="s">
        <v>172</v>
      </c>
      <c r="H387" s="27" t="s">
        <v>203</v>
      </c>
    </row>
    <row r="388" spans="6:8" x14ac:dyDescent="0.25">
      <c r="F388" s="27" t="s">
        <v>563</v>
      </c>
      <c r="G388" s="27" t="s">
        <v>172</v>
      </c>
      <c r="H388" s="27" t="s">
        <v>173</v>
      </c>
    </row>
    <row r="389" spans="6:8" x14ac:dyDescent="0.25">
      <c r="F389" s="27" t="s">
        <v>564</v>
      </c>
      <c r="G389" s="27" t="s">
        <v>119</v>
      </c>
      <c r="H389" s="27" t="s">
        <v>120</v>
      </c>
    </row>
    <row r="390" spans="6:8" x14ac:dyDescent="0.25">
      <c r="F390" s="27" t="s">
        <v>565</v>
      </c>
      <c r="G390" s="27" t="s">
        <v>223</v>
      </c>
      <c r="H390" s="27" t="s">
        <v>224</v>
      </c>
    </row>
    <row r="391" spans="6:8" x14ac:dyDescent="0.25">
      <c r="F391" s="27" t="s">
        <v>566</v>
      </c>
      <c r="G391" s="27" t="s">
        <v>119</v>
      </c>
      <c r="H391" s="27" t="s">
        <v>120</v>
      </c>
    </row>
    <row r="392" spans="6:8" x14ac:dyDescent="0.25">
      <c r="F392" s="27" t="s">
        <v>567</v>
      </c>
      <c r="G392" s="27" t="s">
        <v>160</v>
      </c>
      <c r="H392" s="27" t="s">
        <v>161</v>
      </c>
    </row>
    <row r="393" spans="6:8" x14ac:dyDescent="0.25">
      <c r="F393" s="27" t="s">
        <v>568</v>
      </c>
      <c r="G393" s="27" t="s">
        <v>76</v>
      </c>
      <c r="H393" s="27" t="s">
        <v>101</v>
      </c>
    </row>
    <row r="394" spans="6:8" x14ac:dyDescent="0.25">
      <c r="F394" s="27" t="s">
        <v>569</v>
      </c>
      <c r="G394" s="27" t="s">
        <v>131</v>
      </c>
      <c r="H394" s="27" t="s">
        <v>132</v>
      </c>
    </row>
    <row r="395" spans="6:8" x14ac:dyDescent="0.25">
      <c r="F395" s="27" t="s">
        <v>570</v>
      </c>
      <c r="G395" s="27" t="s">
        <v>76</v>
      </c>
      <c r="H395" s="27" t="s">
        <v>182</v>
      </c>
    </row>
    <row r="396" spans="6:8" x14ac:dyDescent="0.25">
      <c r="F396" s="27" t="s">
        <v>571</v>
      </c>
      <c r="G396" s="27" t="s">
        <v>76</v>
      </c>
      <c r="H396" s="27" t="s">
        <v>245</v>
      </c>
    </row>
    <row r="397" spans="6:8" x14ac:dyDescent="0.25">
      <c r="F397" s="27" t="s">
        <v>572</v>
      </c>
      <c r="G397" s="27" t="s">
        <v>138</v>
      </c>
      <c r="H397" s="27" t="s">
        <v>290</v>
      </c>
    </row>
    <row r="398" spans="6:8" x14ac:dyDescent="0.25">
      <c r="F398" s="27" t="s">
        <v>573</v>
      </c>
      <c r="G398" s="27" t="s">
        <v>76</v>
      </c>
      <c r="H398" s="27" t="s">
        <v>182</v>
      </c>
    </row>
    <row r="399" spans="6:8" x14ac:dyDescent="0.25">
      <c r="F399" s="27" t="s">
        <v>574</v>
      </c>
      <c r="G399" s="27" t="s">
        <v>135</v>
      </c>
      <c r="H399" s="27" t="s">
        <v>136</v>
      </c>
    </row>
    <row r="400" spans="6:8" x14ac:dyDescent="0.25">
      <c r="F400" s="27" t="s">
        <v>575</v>
      </c>
      <c r="G400" s="27" t="s">
        <v>90</v>
      </c>
      <c r="H400" s="27" t="s">
        <v>91</v>
      </c>
    </row>
    <row r="401" spans="6:8" x14ac:dyDescent="0.25">
      <c r="F401" s="27" t="s">
        <v>576</v>
      </c>
      <c r="G401" s="27" t="s">
        <v>76</v>
      </c>
      <c r="H401" s="27" t="s">
        <v>77</v>
      </c>
    </row>
    <row r="402" spans="6:8" x14ac:dyDescent="0.25">
      <c r="F402" s="27" t="s">
        <v>577</v>
      </c>
      <c r="G402" s="27" t="s">
        <v>131</v>
      </c>
      <c r="H402" s="27" t="s">
        <v>132</v>
      </c>
    </row>
    <row r="403" spans="6:8" x14ac:dyDescent="0.25">
      <c r="F403" s="27" t="s">
        <v>578</v>
      </c>
      <c r="G403" s="27" t="s">
        <v>108</v>
      </c>
      <c r="H403" s="27" t="s">
        <v>109</v>
      </c>
    </row>
    <row r="404" spans="6:8" x14ac:dyDescent="0.25">
      <c r="F404" s="27" t="s">
        <v>579</v>
      </c>
      <c r="G404" s="27" t="s">
        <v>138</v>
      </c>
      <c r="H404" s="27" t="s">
        <v>139</v>
      </c>
    </row>
    <row r="405" spans="6:8" x14ac:dyDescent="0.25">
      <c r="F405" s="27" t="s">
        <v>580</v>
      </c>
      <c r="G405" s="27" t="s">
        <v>172</v>
      </c>
      <c r="H405" s="27" t="s">
        <v>203</v>
      </c>
    </row>
    <row r="406" spans="6:8" x14ac:dyDescent="0.25">
      <c r="F406" s="27" t="s">
        <v>581</v>
      </c>
      <c r="G406" s="27" t="s">
        <v>160</v>
      </c>
      <c r="H406" s="27" t="s">
        <v>161</v>
      </c>
    </row>
    <row r="407" spans="6:8" x14ac:dyDescent="0.25">
      <c r="F407" s="27" t="s">
        <v>582</v>
      </c>
      <c r="G407" s="27" t="s">
        <v>169</v>
      </c>
      <c r="H407" s="27" t="s">
        <v>170</v>
      </c>
    </row>
    <row r="408" spans="6:8" x14ac:dyDescent="0.25">
      <c r="F408" s="27" t="s">
        <v>583</v>
      </c>
      <c r="G408" s="27" t="s">
        <v>131</v>
      </c>
      <c r="H408" s="27" t="s">
        <v>132</v>
      </c>
    </row>
    <row r="409" spans="6:8" x14ac:dyDescent="0.25">
      <c r="F409" s="27" t="s">
        <v>584</v>
      </c>
      <c r="G409" s="27" t="s">
        <v>150</v>
      </c>
      <c r="H409" s="27" t="s">
        <v>151</v>
      </c>
    </row>
    <row r="410" spans="6:8" x14ac:dyDescent="0.25">
      <c r="F410" s="27" t="s">
        <v>585</v>
      </c>
      <c r="G410" s="27" t="s">
        <v>160</v>
      </c>
      <c r="H410" s="27" t="s">
        <v>161</v>
      </c>
    </row>
    <row r="411" spans="6:8" x14ac:dyDescent="0.25">
      <c r="F411" s="27" t="s">
        <v>586</v>
      </c>
      <c r="G411" s="27" t="s">
        <v>76</v>
      </c>
      <c r="H411" s="27" t="s">
        <v>182</v>
      </c>
    </row>
    <row r="412" spans="6:8" x14ac:dyDescent="0.25">
      <c r="F412" s="27" t="s">
        <v>587</v>
      </c>
      <c r="G412" s="27" t="s">
        <v>119</v>
      </c>
      <c r="H412" s="27" t="s">
        <v>120</v>
      </c>
    </row>
    <row r="413" spans="6:8" x14ac:dyDescent="0.25">
      <c r="F413" s="27" t="s">
        <v>588</v>
      </c>
      <c r="G413" s="27" t="s">
        <v>138</v>
      </c>
      <c r="H413" s="27" t="s">
        <v>139</v>
      </c>
    </row>
    <row r="414" spans="6:8" x14ac:dyDescent="0.25">
      <c r="F414" s="27" t="s">
        <v>589</v>
      </c>
      <c r="G414" s="27" t="s">
        <v>131</v>
      </c>
      <c r="H414" s="27" t="s">
        <v>132</v>
      </c>
    </row>
    <row r="415" spans="6:8" x14ac:dyDescent="0.25">
      <c r="F415" s="27" t="s">
        <v>590</v>
      </c>
      <c r="G415" s="27" t="s">
        <v>150</v>
      </c>
      <c r="H415" s="27" t="s">
        <v>151</v>
      </c>
    </row>
    <row r="416" spans="6:8" x14ac:dyDescent="0.25">
      <c r="F416" s="27" t="s">
        <v>591</v>
      </c>
      <c r="G416" s="27" t="s">
        <v>150</v>
      </c>
      <c r="H416" s="27" t="s">
        <v>151</v>
      </c>
    </row>
    <row r="417" spans="6:8" x14ac:dyDescent="0.25">
      <c r="F417" s="27" t="s">
        <v>592</v>
      </c>
      <c r="G417" s="27" t="s">
        <v>165</v>
      </c>
      <c r="H417" s="27" t="s">
        <v>166</v>
      </c>
    </row>
    <row r="418" spans="6:8" x14ac:dyDescent="0.25">
      <c r="F418" s="27" t="s">
        <v>593</v>
      </c>
      <c r="G418" s="27" t="s">
        <v>108</v>
      </c>
      <c r="H418" s="27" t="s">
        <v>109</v>
      </c>
    </row>
    <row r="419" spans="6:8" x14ac:dyDescent="0.25">
      <c r="F419" s="27" t="s">
        <v>594</v>
      </c>
      <c r="G419" s="27" t="s">
        <v>175</v>
      </c>
      <c r="H419" s="27" t="s">
        <v>176</v>
      </c>
    </row>
    <row r="420" spans="6:8" x14ac:dyDescent="0.25">
      <c r="F420" s="27" t="s">
        <v>595</v>
      </c>
      <c r="G420" s="27" t="s">
        <v>169</v>
      </c>
      <c r="H420" s="27" t="s">
        <v>170</v>
      </c>
    </row>
    <row r="421" spans="6:8" x14ac:dyDescent="0.25">
      <c r="F421" s="27" t="s">
        <v>596</v>
      </c>
      <c r="G421" s="27" t="s">
        <v>138</v>
      </c>
      <c r="H421" s="27" t="s">
        <v>139</v>
      </c>
    </row>
    <row r="422" spans="6:8" x14ac:dyDescent="0.25">
      <c r="F422" s="27" t="s">
        <v>597</v>
      </c>
      <c r="G422" s="27" t="s">
        <v>299</v>
      </c>
      <c r="H422" s="27" t="s">
        <v>317</v>
      </c>
    </row>
    <row r="423" spans="6:8" x14ac:dyDescent="0.25">
      <c r="F423" s="27" t="s">
        <v>598</v>
      </c>
      <c r="G423" s="27" t="s">
        <v>76</v>
      </c>
      <c r="H423" s="27" t="s">
        <v>77</v>
      </c>
    </row>
    <row r="424" spans="6:8" x14ac:dyDescent="0.25">
      <c r="F424" s="27" t="s">
        <v>599</v>
      </c>
      <c r="G424" s="27" t="s">
        <v>131</v>
      </c>
      <c r="H424" s="27" t="s">
        <v>538</v>
      </c>
    </row>
    <row r="425" spans="6:8" x14ac:dyDescent="0.25">
      <c r="F425" s="27" t="s">
        <v>600</v>
      </c>
      <c r="G425" s="27" t="s">
        <v>76</v>
      </c>
      <c r="H425" s="27" t="s">
        <v>77</v>
      </c>
    </row>
    <row r="426" spans="6:8" x14ac:dyDescent="0.25">
      <c r="F426" s="27" t="s">
        <v>601</v>
      </c>
      <c r="G426" s="27" t="s">
        <v>131</v>
      </c>
      <c r="H426" s="27" t="s">
        <v>132</v>
      </c>
    </row>
    <row r="427" spans="6:8" x14ac:dyDescent="0.25">
      <c r="F427" s="27" t="s">
        <v>602</v>
      </c>
      <c r="G427" s="27" t="s">
        <v>131</v>
      </c>
      <c r="H427" s="27" t="s">
        <v>132</v>
      </c>
    </row>
    <row r="428" spans="6:8" x14ac:dyDescent="0.25">
      <c r="F428" s="27" t="s">
        <v>603</v>
      </c>
      <c r="G428" s="27" t="s">
        <v>172</v>
      </c>
      <c r="H428" s="27" t="s">
        <v>173</v>
      </c>
    </row>
    <row r="429" spans="6:8" x14ac:dyDescent="0.25">
      <c r="F429" s="27" t="s">
        <v>604</v>
      </c>
      <c r="G429" s="27" t="s">
        <v>199</v>
      </c>
      <c r="H429" s="27" t="s">
        <v>200</v>
      </c>
    </row>
    <row r="430" spans="6:8" x14ac:dyDescent="0.25">
      <c r="F430" s="27" t="s">
        <v>605</v>
      </c>
      <c r="G430" s="27" t="s">
        <v>138</v>
      </c>
      <c r="H430" s="27" t="s">
        <v>139</v>
      </c>
    </row>
    <row r="431" spans="6:8" x14ac:dyDescent="0.25">
      <c r="F431" s="27" t="s">
        <v>606</v>
      </c>
      <c r="G431" s="27" t="s">
        <v>131</v>
      </c>
      <c r="H431" s="27" t="s">
        <v>132</v>
      </c>
    </row>
    <row r="432" spans="6:8" x14ac:dyDescent="0.25">
      <c r="F432" s="27" t="s">
        <v>607</v>
      </c>
      <c r="G432" s="27" t="s">
        <v>131</v>
      </c>
      <c r="H432" s="27" t="s">
        <v>145</v>
      </c>
    </row>
    <row r="433" spans="6:8" x14ac:dyDescent="0.25">
      <c r="F433" s="27" t="s">
        <v>608</v>
      </c>
      <c r="G433" s="27" t="s">
        <v>172</v>
      </c>
      <c r="H433" s="27" t="s">
        <v>173</v>
      </c>
    </row>
    <row r="434" spans="6:8" x14ac:dyDescent="0.25">
      <c r="F434" s="27" t="s">
        <v>609</v>
      </c>
      <c r="G434" s="27" t="s">
        <v>138</v>
      </c>
      <c r="H434" s="27" t="s">
        <v>139</v>
      </c>
    </row>
    <row r="435" spans="6:8" x14ac:dyDescent="0.25">
      <c r="F435" s="27" t="s">
        <v>610</v>
      </c>
      <c r="G435" s="27" t="s">
        <v>172</v>
      </c>
      <c r="H435" s="27" t="s">
        <v>203</v>
      </c>
    </row>
    <row r="436" spans="6:8" x14ac:dyDescent="0.25">
      <c r="F436" s="27" t="s">
        <v>611</v>
      </c>
      <c r="G436" s="27" t="s">
        <v>131</v>
      </c>
      <c r="H436" s="27" t="s">
        <v>145</v>
      </c>
    </row>
    <row r="437" spans="6:8" x14ac:dyDescent="0.25">
      <c r="F437" s="27" t="s">
        <v>612</v>
      </c>
      <c r="G437" s="27" t="s">
        <v>90</v>
      </c>
      <c r="H437" s="27" t="s">
        <v>91</v>
      </c>
    </row>
    <row r="438" spans="6:8" x14ac:dyDescent="0.25">
      <c r="F438" s="27" t="s">
        <v>613</v>
      </c>
      <c r="G438" s="27" t="s">
        <v>124</v>
      </c>
      <c r="H438" s="27" t="s">
        <v>125</v>
      </c>
    </row>
    <row r="439" spans="6:8" x14ac:dyDescent="0.25">
      <c r="F439" s="27" t="s">
        <v>614</v>
      </c>
      <c r="G439" s="27" t="s">
        <v>138</v>
      </c>
      <c r="H439" s="27" t="s">
        <v>139</v>
      </c>
    </row>
    <row r="440" spans="6:8" x14ac:dyDescent="0.25">
      <c r="F440" s="27" t="s">
        <v>615</v>
      </c>
      <c r="G440" s="27" t="s">
        <v>144</v>
      </c>
      <c r="H440" s="27" t="s">
        <v>145</v>
      </c>
    </row>
    <row r="441" spans="6:8" x14ac:dyDescent="0.25">
      <c r="F441" s="27" t="s">
        <v>616</v>
      </c>
      <c r="G441" s="27" t="s">
        <v>156</v>
      </c>
      <c r="H441" s="27" t="s">
        <v>157</v>
      </c>
    </row>
    <row r="442" spans="6:8" x14ac:dyDescent="0.25">
      <c r="F442" s="27" t="s">
        <v>617</v>
      </c>
      <c r="G442" s="27" t="s">
        <v>76</v>
      </c>
      <c r="H442" s="27" t="s">
        <v>182</v>
      </c>
    </row>
    <row r="443" spans="6:8" x14ac:dyDescent="0.25">
      <c r="F443" s="27" t="s">
        <v>618</v>
      </c>
      <c r="G443" s="27" t="s">
        <v>90</v>
      </c>
      <c r="H443" s="27" t="s">
        <v>91</v>
      </c>
    </row>
    <row r="444" spans="6:8" x14ac:dyDescent="0.25">
      <c r="F444" s="27" t="s">
        <v>619</v>
      </c>
      <c r="G444" s="27" t="s">
        <v>175</v>
      </c>
      <c r="H444" s="27" t="s">
        <v>176</v>
      </c>
    </row>
    <row r="445" spans="6:8" x14ac:dyDescent="0.25">
      <c r="F445" s="27" t="s">
        <v>620</v>
      </c>
      <c r="G445" s="27" t="s">
        <v>76</v>
      </c>
      <c r="H445" s="27" t="s">
        <v>182</v>
      </c>
    </row>
    <row r="446" spans="6:8" x14ac:dyDescent="0.25">
      <c r="F446" s="27" t="s">
        <v>621</v>
      </c>
      <c r="G446" s="27" t="s">
        <v>119</v>
      </c>
      <c r="H446" s="27" t="s">
        <v>120</v>
      </c>
    </row>
    <row r="447" spans="6:8" x14ac:dyDescent="0.25">
      <c r="F447" s="27" t="s">
        <v>622</v>
      </c>
      <c r="G447" s="27" t="s">
        <v>175</v>
      </c>
      <c r="H447" s="27" t="s">
        <v>176</v>
      </c>
    </row>
    <row r="448" spans="6:8" x14ac:dyDescent="0.25">
      <c r="F448" s="27" t="s">
        <v>623</v>
      </c>
      <c r="G448" s="27" t="s">
        <v>175</v>
      </c>
      <c r="H448" s="27" t="s">
        <v>176</v>
      </c>
    </row>
    <row r="449" spans="6:8" x14ac:dyDescent="0.25">
      <c r="F449" s="27" t="s">
        <v>624</v>
      </c>
      <c r="G449" s="27" t="s">
        <v>175</v>
      </c>
      <c r="H449" s="27" t="s">
        <v>176</v>
      </c>
    </row>
    <row r="450" spans="6:8" x14ac:dyDescent="0.25">
      <c r="F450" s="27" t="s">
        <v>625</v>
      </c>
      <c r="G450" s="27" t="s">
        <v>150</v>
      </c>
      <c r="H450" s="27" t="s">
        <v>151</v>
      </c>
    </row>
    <row r="451" spans="6:8" x14ac:dyDescent="0.25">
      <c r="F451" s="27" t="s">
        <v>626</v>
      </c>
      <c r="G451" s="27" t="s">
        <v>150</v>
      </c>
      <c r="H451" s="27" t="s">
        <v>151</v>
      </c>
    </row>
    <row r="452" spans="6:8" x14ac:dyDescent="0.25">
      <c r="F452" s="27" t="s">
        <v>627</v>
      </c>
      <c r="G452" s="27" t="s">
        <v>253</v>
      </c>
      <c r="H452" s="27" t="s">
        <v>254</v>
      </c>
    </row>
    <row r="453" spans="6:8" x14ac:dyDescent="0.25">
      <c r="F453" s="27" t="s">
        <v>628</v>
      </c>
      <c r="G453" s="27" t="s">
        <v>169</v>
      </c>
      <c r="H453" s="27" t="s">
        <v>170</v>
      </c>
    </row>
    <row r="454" spans="6:8" x14ac:dyDescent="0.25">
      <c r="F454" s="27" t="s">
        <v>629</v>
      </c>
      <c r="G454" s="27" t="s">
        <v>150</v>
      </c>
      <c r="H454" s="27" t="s">
        <v>151</v>
      </c>
    </row>
    <row r="455" spans="6:8" x14ac:dyDescent="0.25">
      <c r="F455" s="27" t="s">
        <v>630</v>
      </c>
      <c r="G455" s="27" t="s">
        <v>119</v>
      </c>
      <c r="H455" s="27" t="s">
        <v>120</v>
      </c>
    </row>
    <row r="456" spans="6:8" x14ac:dyDescent="0.25">
      <c r="F456" s="27" t="s">
        <v>631</v>
      </c>
      <c r="G456" s="27" t="s">
        <v>119</v>
      </c>
      <c r="H456" s="27" t="s">
        <v>120</v>
      </c>
    </row>
    <row r="457" spans="6:8" x14ac:dyDescent="0.25">
      <c r="F457" s="27" t="s">
        <v>632</v>
      </c>
      <c r="G457" s="27" t="s">
        <v>114</v>
      </c>
      <c r="H457" s="27" t="s">
        <v>115</v>
      </c>
    </row>
    <row r="458" spans="6:8" x14ac:dyDescent="0.25">
      <c r="F458" s="27" t="s">
        <v>633</v>
      </c>
      <c r="G458" s="27" t="s">
        <v>76</v>
      </c>
      <c r="H458" s="27" t="s">
        <v>182</v>
      </c>
    </row>
    <row r="459" spans="6:8" x14ac:dyDescent="0.25">
      <c r="F459" s="27" t="s">
        <v>634</v>
      </c>
      <c r="G459" s="27" t="s">
        <v>76</v>
      </c>
      <c r="H459" s="27" t="s">
        <v>245</v>
      </c>
    </row>
    <row r="460" spans="6:8" x14ac:dyDescent="0.25">
      <c r="F460" s="27" t="s">
        <v>635</v>
      </c>
      <c r="G460" s="27" t="s">
        <v>76</v>
      </c>
      <c r="H460" s="27" t="s">
        <v>182</v>
      </c>
    </row>
    <row r="461" spans="6:8" x14ac:dyDescent="0.25">
      <c r="F461" s="27" t="s">
        <v>636</v>
      </c>
      <c r="G461" s="27" t="s">
        <v>172</v>
      </c>
      <c r="H461" s="27" t="s">
        <v>203</v>
      </c>
    </row>
    <row r="462" spans="6:8" x14ac:dyDescent="0.25">
      <c r="F462" s="27" t="s">
        <v>637</v>
      </c>
      <c r="G462" s="27" t="s">
        <v>169</v>
      </c>
      <c r="H462" s="27" t="s">
        <v>170</v>
      </c>
    </row>
    <row r="463" spans="6:8" x14ac:dyDescent="0.25">
      <c r="F463" s="27" t="s">
        <v>638</v>
      </c>
      <c r="G463" s="27" t="s">
        <v>160</v>
      </c>
      <c r="H463" s="27" t="s">
        <v>161</v>
      </c>
    </row>
    <row r="464" spans="6:8" x14ac:dyDescent="0.25">
      <c r="F464" s="27" t="s">
        <v>639</v>
      </c>
      <c r="G464" s="27" t="s">
        <v>76</v>
      </c>
      <c r="H464" s="27" t="s">
        <v>182</v>
      </c>
    </row>
    <row r="465" spans="6:8" x14ac:dyDescent="0.25">
      <c r="F465" s="27" t="s">
        <v>640</v>
      </c>
      <c r="G465" s="27" t="s">
        <v>172</v>
      </c>
      <c r="H465" s="27" t="s">
        <v>173</v>
      </c>
    </row>
    <row r="466" spans="6:8" x14ac:dyDescent="0.25">
      <c r="F466" s="27" t="s">
        <v>641</v>
      </c>
      <c r="G466" s="27" t="s">
        <v>76</v>
      </c>
      <c r="H466" s="27" t="s">
        <v>182</v>
      </c>
    </row>
    <row r="467" spans="6:8" x14ac:dyDescent="0.25">
      <c r="F467" s="27" t="s">
        <v>642</v>
      </c>
      <c r="G467" s="27" t="s">
        <v>172</v>
      </c>
      <c r="H467" s="27" t="s">
        <v>203</v>
      </c>
    </row>
    <row r="468" spans="6:8" x14ac:dyDescent="0.25">
      <c r="F468" s="27" t="s">
        <v>643</v>
      </c>
      <c r="G468" s="27" t="s">
        <v>131</v>
      </c>
      <c r="H468" s="27" t="s">
        <v>132</v>
      </c>
    </row>
    <row r="469" spans="6:8" x14ac:dyDescent="0.25">
      <c r="F469" s="27" t="s">
        <v>644</v>
      </c>
      <c r="G469" s="27" t="s">
        <v>138</v>
      </c>
      <c r="H469" s="27" t="s">
        <v>139</v>
      </c>
    </row>
    <row r="470" spans="6:8" x14ac:dyDescent="0.25">
      <c r="F470" s="27" t="s">
        <v>645</v>
      </c>
      <c r="G470" s="27" t="s">
        <v>138</v>
      </c>
      <c r="H470" s="27" t="s">
        <v>139</v>
      </c>
    </row>
    <row r="471" spans="6:8" x14ac:dyDescent="0.25">
      <c r="F471" s="27" t="s">
        <v>646</v>
      </c>
      <c r="G471" s="27" t="s">
        <v>239</v>
      </c>
      <c r="H471" s="27" t="s">
        <v>240</v>
      </c>
    </row>
    <row r="472" spans="6:8" x14ac:dyDescent="0.25">
      <c r="F472" s="27" t="s">
        <v>647</v>
      </c>
      <c r="G472" s="27" t="s">
        <v>131</v>
      </c>
      <c r="H472" s="27" t="s">
        <v>538</v>
      </c>
    </row>
    <row r="473" spans="6:8" x14ac:dyDescent="0.25">
      <c r="F473" s="27" t="s">
        <v>648</v>
      </c>
      <c r="G473" s="27" t="s">
        <v>114</v>
      </c>
      <c r="H473" s="27" t="s">
        <v>115</v>
      </c>
    </row>
    <row r="474" spans="6:8" x14ac:dyDescent="0.25">
      <c r="F474" s="27" t="s">
        <v>649</v>
      </c>
      <c r="G474" s="27" t="s">
        <v>231</v>
      </c>
      <c r="H474" s="27" t="s">
        <v>232</v>
      </c>
    </row>
    <row r="475" spans="6:8" x14ac:dyDescent="0.25">
      <c r="F475" s="27" t="s">
        <v>650</v>
      </c>
      <c r="G475" s="27" t="s">
        <v>119</v>
      </c>
      <c r="H475" s="27" t="s">
        <v>120</v>
      </c>
    </row>
    <row r="476" spans="6:8" x14ac:dyDescent="0.25">
      <c r="F476" s="27" t="s">
        <v>651</v>
      </c>
      <c r="G476" s="27" t="s">
        <v>138</v>
      </c>
      <c r="H476" s="27" t="s">
        <v>139</v>
      </c>
    </row>
    <row r="477" spans="6:8" x14ac:dyDescent="0.25">
      <c r="F477" s="27" t="s">
        <v>652</v>
      </c>
      <c r="G477" s="27" t="s">
        <v>131</v>
      </c>
      <c r="H477" s="27" t="s">
        <v>132</v>
      </c>
    </row>
    <row r="478" spans="6:8" x14ac:dyDescent="0.25">
      <c r="F478" s="27" t="s">
        <v>653</v>
      </c>
      <c r="G478" s="27" t="s">
        <v>172</v>
      </c>
      <c r="H478" s="27" t="s">
        <v>173</v>
      </c>
    </row>
    <row r="479" spans="6:8" x14ac:dyDescent="0.25">
      <c r="F479" s="27" t="s">
        <v>654</v>
      </c>
      <c r="G479" s="27" t="s">
        <v>76</v>
      </c>
      <c r="H479" s="27" t="s">
        <v>77</v>
      </c>
    </row>
    <row r="480" spans="6:8" x14ac:dyDescent="0.25">
      <c r="F480" s="27" t="s">
        <v>655</v>
      </c>
      <c r="G480" s="27" t="s">
        <v>199</v>
      </c>
      <c r="H480" s="27" t="s">
        <v>200</v>
      </c>
    </row>
    <row r="481" spans="6:8" x14ac:dyDescent="0.25">
      <c r="F481" s="27" t="s">
        <v>656</v>
      </c>
      <c r="G481" s="27" t="s">
        <v>493</v>
      </c>
      <c r="H481" s="27" t="s">
        <v>154</v>
      </c>
    </row>
    <row r="482" spans="6:8" x14ac:dyDescent="0.25">
      <c r="F482" s="27" t="s">
        <v>657</v>
      </c>
      <c r="G482" s="27" t="s">
        <v>150</v>
      </c>
      <c r="H482" s="27" t="s">
        <v>151</v>
      </c>
    </row>
    <row r="483" spans="6:8" x14ac:dyDescent="0.25">
      <c r="F483" s="27" t="s">
        <v>658</v>
      </c>
      <c r="G483" s="27" t="s">
        <v>160</v>
      </c>
      <c r="H483" s="27" t="s">
        <v>161</v>
      </c>
    </row>
    <row r="484" spans="6:8" x14ac:dyDescent="0.25">
      <c r="F484" s="27" t="s">
        <v>659</v>
      </c>
      <c r="G484" s="27" t="s">
        <v>141</v>
      </c>
      <c r="H484" s="27" t="s">
        <v>142</v>
      </c>
    </row>
    <row r="485" spans="6:8" x14ac:dyDescent="0.25">
      <c r="F485" s="27" t="s">
        <v>660</v>
      </c>
      <c r="G485" s="27" t="s">
        <v>90</v>
      </c>
      <c r="H485" s="27" t="s">
        <v>91</v>
      </c>
    </row>
    <row r="486" spans="6:8" x14ac:dyDescent="0.25">
      <c r="F486" s="27" t="s">
        <v>661</v>
      </c>
      <c r="G486" s="27" t="s">
        <v>76</v>
      </c>
      <c r="H486" s="27" t="s">
        <v>182</v>
      </c>
    </row>
    <row r="487" spans="6:8" x14ac:dyDescent="0.25">
      <c r="F487" s="27" t="s">
        <v>662</v>
      </c>
      <c r="G487" s="27" t="s">
        <v>76</v>
      </c>
      <c r="H487" s="27" t="s">
        <v>245</v>
      </c>
    </row>
    <row r="488" spans="6:8" x14ac:dyDescent="0.25">
      <c r="F488" s="27" t="s">
        <v>663</v>
      </c>
      <c r="G488" s="27" t="s">
        <v>150</v>
      </c>
      <c r="H488" s="27" t="s">
        <v>151</v>
      </c>
    </row>
    <row r="489" spans="6:8" x14ac:dyDescent="0.25">
      <c r="F489" s="27" t="s">
        <v>664</v>
      </c>
      <c r="G489" s="27" t="s">
        <v>135</v>
      </c>
      <c r="H489" s="27" t="s">
        <v>136</v>
      </c>
    </row>
    <row r="490" spans="6:8" x14ac:dyDescent="0.25">
      <c r="F490" s="27" t="s">
        <v>665</v>
      </c>
      <c r="G490" s="27" t="s">
        <v>253</v>
      </c>
      <c r="H490" s="27" t="s">
        <v>254</v>
      </c>
    </row>
    <row r="491" spans="6:8" x14ac:dyDescent="0.25">
      <c r="F491" s="27" t="s">
        <v>666</v>
      </c>
      <c r="G491" s="27" t="s">
        <v>135</v>
      </c>
      <c r="H491" s="27" t="s">
        <v>136</v>
      </c>
    </row>
    <row r="492" spans="6:8" x14ac:dyDescent="0.25">
      <c r="F492" s="27" t="s">
        <v>667</v>
      </c>
      <c r="G492" s="27" t="s">
        <v>156</v>
      </c>
      <c r="H492" s="27" t="s">
        <v>157</v>
      </c>
    </row>
    <row r="493" spans="6:8" x14ac:dyDescent="0.25">
      <c r="F493" s="27" t="s">
        <v>668</v>
      </c>
      <c r="G493" s="27" t="s">
        <v>150</v>
      </c>
      <c r="H493" s="27" t="s">
        <v>151</v>
      </c>
    </row>
    <row r="494" spans="6:8" x14ac:dyDescent="0.25">
      <c r="F494" s="27" t="s">
        <v>669</v>
      </c>
      <c r="G494" s="27" t="s">
        <v>108</v>
      </c>
      <c r="H494" s="27" t="s">
        <v>109</v>
      </c>
    </row>
    <row r="495" spans="6:8" x14ac:dyDescent="0.25">
      <c r="F495" s="27" t="s">
        <v>670</v>
      </c>
      <c r="G495" s="27" t="s">
        <v>141</v>
      </c>
      <c r="H495" s="27" t="s">
        <v>142</v>
      </c>
    </row>
    <row r="496" spans="6:8" x14ac:dyDescent="0.25">
      <c r="F496" s="27" t="s">
        <v>671</v>
      </c>
      <c r="G496" s="27" t="s">
        <v>131</v>
      </c>
      <c r="H496" s="27" t="s">
        <v>132</v>
      </c>
    </row>
    <row r="497" spans="6:8" x14ac:dyDescent="0.25">
      <c r="F497" s="27" t="s">
        <v>672</v>
      </c>
      <c r="G497" s="27" t="s">
        <v>153</v>
      </c>
      <c r="H497" s="27" t="s">
        <v>154</v>
      </c>
    </row>
    <row r="498" spans="6:8" x14ac:dyDescent="0.25">
      <c r="F498" s="27" t="s">
        <v>673</v>
      </c>
      <c r="G498" s="27" t="s">
        <v>131</v>
      </c>
      <c r="H498" s="27" t="s">
        <v>132</v>
      </c>
    </row>
    <row r="499" spans="6:8" x14ac:dyDescent="0.25">
      <c r="F499" s="27" t="s">
        <v>674</v>
      </c>
      <c r="G499" s="27" t="s">
        <v>135</v>
      </c>
      <c r="H499" s="27" t="s">
        <v>136</v>
      </c>
    </row>
    <row r="500" spans="6:8" x14ac:dyDescent="0.25">
      <c r="F500" s="27" t="s">
        <v>674</v>
      </c>
      <c r="G500" s="27" t="s">
        <v>138</v>
      </c>
      <c r="H500" s="27" t="s">
        <v>139</v>
      </c>
    </row>
    <row r="501" spans="6:8" x14ac:dyDescent="0.25">
      <c r="F501" s="27" t="s">
        <v>675</v>
      </c>
      <c r="G501" s="27" t="s">
        <v>493</v>
      </c>
      <c r="H501" s="27" t="s">
        <v>154</v>
      </c>
    </row>
    <row r="502" spans="6:8" x14ac:dyDescent="0.25">
      <c r="F502" s="27" t="s">
        <v>676</v>
      </c>
      <c r="G502" s="27" t="s">
        <v>131</v>
      </c>
      <c r="H502" s="27" t="s">
        <v>132</v>
      </c>
    </row>
    <row r="503" spans="6:8" x14ac:dyDescent="0.25">
      <c r="F503" s="27" t="s">
        <v>677</v>
      </c>
      <c r="G503" s="27" t="s">
        <v>76</v>
      </c>
      <c r="H503" s="27" t="s">
        <v>182</v>
      </c>
    </row>
    <row r="504" spans="6:8" x14ac:dyDescent="0.25">
      <c r="F504" s="27" t="s">
        <v>678</v>
      </c>
      <c r="G504" s="27" t="s">
        <v>119</v>
      </c>
      <c r="H504" s="27" t="s">
        <v>120</v>
      </c>
    </row>
    <row r="505" spans="6:8" x14ac:dyDescent="0.25">
      <c r="F505" s="27" t="s">
        <v>679</v>
      </c>
      <c r="G505" s="27" t="s">
        <v>90</v>
      </c>
      <c r="H505" s="27" t="s">
        <v>91</v>
      </c>
    </row>
    <row r="506" spans="6:8" x14ac:dyDescent="0.25">
      <c r="F506" s="27" t="s">
        <v>680</v>
      </c>
      <c r="G506" s="27" t="s">
        <v>455</v>
      </c>
      <c r="H506" s="27" t="s">
        <v>145</v>
      </c>
    </row>
    <row r="507" spans="6:8" x14ac:dyDescent="0.25">
      <c r="F507" s="27" t="s">
        <v>681</v>
      </c>
      <c r="G507" s="27" t="s">
        <v>144</v>
      </c>
      <c r="H507" s="27" t="s">
        <v>145</v>
      </c>
    </row>
    <row r="508" spans="6:8" x14ac:dyDescent="0.25">
      <c r="F508" s="27" t="s">
        <v>682</v>
      </c>
      <c r="G508" s="27" t="s">
        <v>169</v>
      </c>
      <c r="H508" s="27" t="s">
        <v>170</v>
      </c>
    </row>
    <row r="509" spans="6:8" x14ac:dyDescent="0.25">
      <c r="F509" s="27" t="s">
        <v>683</v>
      </c>
      <c r="G509" s="27" t="s">
        <v>223</v>
      </c>
      <c r="H509" s="27" t="s">
        <v>224</v>
      </c>
    </row>
    <row r="510" spans="6:8" x14ac:dyDescent="0.25">
      <c r="F510" s="27" t="s">
        <v>684</v>
      </c>
      <c r="G510" s="27" t="s">
        <v>150</v>
      </c>
      <c r="H510" s="27" t="s">
        <v>151</v>
      </c>
    </row>
    <row r="511" spans="6:8" x14ac:dyDescent="0.25">
      <c r="F511" s="27" t="s">
        <v>685</v>
      </c>
      <c r="G511" s="27" t="s">
        <v>76</v>
      </c>
      <c r="H511" s="27" t="s">
        <v>77</v>
      </c>
    </row>
    <row r="512" spans="6:8" x14ac:dyDescent="0.25">
      <c r="F512" s="27" t="s">
        <v>686</v>
      </c>
      <c r="G512" s="27" t="s">
        <v>150</v>
      </c>
      <c r="H512" s="27" t="s">
        <v>151</v>
      </c>
    </row>
    <row r="513" spans="6:8" x14ac:dyDescent="0.25">
      <c r="F513" s="27" t="s">
        <v>687</v>
      </c>
      <c r="G513" s="27" t="s">
        <v>299</v>
      </c>
      <c r="H513" s="27" t="s">
        <v>317</v>
      </c>
    </row>
    <row r="514" spans="6:8" x14ac:dyDescent="0.25">
      <c r="F514" s="27" t="s">
        <v>688</v>
      </c>
      <c r="G514" s="27" t="s">
        <v>160</v>
      </c>
      <c r="H514" s="27" t="s">
        <v>161</v>
      </c>
    </row>
    <row r="515" spans="6:8" x14ac:dyDescent="0.25">
      <c r="F515" s="27" t="s">
        <v>689</v>
      </c>
      <c r="G515" s="27" t="s">
        <v>172</v>
      </c>
      <c r="H515" s="27" t="s">
        <v>203</v>
      </c>
    </row>
    <row r="516" spans="6:8" x14ac:dyDescent="0.25">
      <c r="F516" s="27" t="s">
        <v>690</v>
      </c>
      <c r="G516" s="27" t="s">
        <v>169</v>
      </c>
      <c r="H516" s="27" t="s">
        <v>170</v>
      </c>
    </row>
    <row r="517" spans="6:8" x14ac:dyDescent="0.25">
      <c r="F517" s="27" t="s">
        <v>691</v>
      </c>
      <c r="G517" s="27" t="s">
        <v>131</v>
      </c>
      <c r="H517" s="27" t="s">
        <v>132</v>
      </c>
    </row>
    <row r="518" spans="6:8" x14ac:dyDescent="0.25">
      <c r="F518" s="27" t="s">
        <v>692</v>
      </c>
      <c r="G518" s="27" t="s">
        <v>493</v>
      </c>
      <c r="H518" s="27" t="s">
        <v>154</v>
      </c>
    </row>
    <row r="519" spans="6:8" x14ac:dyDescent="0.25">
      <c r="F519" s="27" t="s">
        <v>693</v>
      </c>
      <c r="G519" s="27" t="s">
        <v>172</v>
      </c>
      <c r="H519" s="27" t="s">
        <v>203</v>
      </c>
    </row>
    <row r="520" spans="6:8" x14ac:dyDescent="0.25">
      <c r="F520" s="27" t="s">
        <v>694</v>
      </c>
      <c r="G520" s="27" t="s">
        <v>160</v>
      </c>
      <c r="H520" s="27" t="s">
        <v>161</v>
      </c>
    </row>
    <row r="521" spans="6:8" x14ac:dyDescent="0.25">
      <c r="F521" s="27" t="s">
        <v>695</v>
      </c>
      <c r="G521" s="27" t="s">
        <v>199</v>
      </c>
      <c r="H521" s="27" t="s">
        <v>200</v>
      </c>
    </row>
    <row r="522" spans="6:8" x14ac:dyDescent="0.25">
      <c r="F522" s="27" t="s">
        <v>696</v>
      </c>
      <c r="G522" s="27" t="s">
        <v>90</v>
      </c>
      <c r="H522" s="27" t="s">
        <v>91</v>
      </c>
    </row>
    <row r="523" spans="6:8" x14ac:dyDescent="0.25">
      <c r="F523" s="27" t="s">
        <v>697</v>
      </c>
      <c r="G523" s="27" t="s">
        <v>172</v>
      </c>
      <c r="H523" s="27" t="s">
        <v>145</v>
      </c>
    </row>
    <row r="524" spans="6:8" x14ac:dyDescent="0.25">
      <c r="F524" s="27" t="s">
        <v>698</v>
      </c>
      <c r="G524" s="27" t="s">
        <v>138</v>
      </c>
      <c r="H524" s="27" t="s">
        <v>139</v>
      </c>
    </row>
    <row r="525" spans="6:8" x14ac:dyDescent="0.25">
      <c r="F525" s="27" t="s">
        <v>699</v>
      </c>
      <c r="G525" s="27" t="s">
        <v>138</v>
      </c>
      <c r="H525" s="27" t="s">
        <v>290</v>
      </c>
    </row>
    <row r="526" spans="6:8" x14ac:dyDescent="0.25">
      <c r="F526" s="27" t="s">
        <v>700</v>
      </c>
      <c r="G526" s="27" t="s">
        <v>416</v>
      </c>
      <c r="H526" s="27" t="s">
        <v>154</v>
      </c>
    </row>
    <row r="527" spans="6:8" x14ac:dyDescent="0.25">
      <c r="F527" s="27" t="s">
        <v>701</v>
      </c>
      <c r="G527" s="27" t="s">
        <v>150</v>
      </c>
      <c r="H527" s="27" t="s">
        <v>151</v>
      </c>
    </row>
    <row r="528" spans="6:8" x14ac:dyDescent="0.25">
      <c r="F528" s="27" t="s">
        <v>702</v>
      </c>
      <c r="G528" s="27" t="s">
        <v>108</v>
      </c>
      <c r="H528" s="27" t="s">
        <v>109</v>
      </c>
    </row>
    <row r="529" spans="6:8" x14ac:dyDescent="0.25">
      <c r="F529" s="27" t="s">
        <v>703</v>
      </c>
      <c r="G529" s="27" t="s">
        <v>131</v>
      </c>
      <c r="H529" s="27" t="s">
        <v>132</v>
      </c>
    </row>
    <row r="530" spans="6:8" x14ac:dyDescent="0.25">
      <c r="F530" s="27" t="s">
        <v>704</v>
      </c>
      <c r="G530" s="27" t="s">
        <v>175</v>
      </c>
      <c r="H530" s="27" t="s">
        <v>176</v>
      </c>
    </row>
    <row r="531" spans="6:8" x14ac:dyDescent="0.25">
      <c r="F531" s="27" t="s">
        <v>705</v>
      </c>
      <c r="G531" s="27" t="s">
        <v>493</v>
      </c>
      <c r="H531" s="27" t="s">
        <v>154</v>
      </c>
    </row>
    <row r="532" spans="6:8" x14ac:dyDescent="0.25">
      <c r="F532" s="27" t="s">
        <v>706</v>
      </c>
      <c r="G532" s="27" t="s">
        <v>175</v>
      </c>
      <c r="H532" s="27" t="s">
        <v>176</v>
      </c>
    </row>
    <row r="533" spans="6:8" x14ac:dyDescent="0.25">
      <c r="F533" s="27" t="s">
        <v>707</v>
      </c>
      <c r="G533" s="27" t="s">
        <v>76</v>
      </c>
      <c r="H533" s="27" t="s">
        <v>182</v>
      </c>
    </row>
    <row r="534" spans="6:8" x14ac:dyDescent="0.25">
      <c r="F534" s="27" t="s">
        <v>708</v>
      </c>
      <c r="G534" s="27" t="s">
        <v>150</v>
      </c>
      <c r="H534" s="27" t="s">
        <v>151</v>
      </c>
    </row>
    <row r="535" spans="6:8" x14ac:dyDescent="0.25">
      <c r="F535" s="27" t="s">
        <v>709</v>
      </c>
      <c r="G535" s="27" t="s">
        <v>114</v>
      </c>
      <c r="H535" s="27" t="s">
        <v>115</v>
      </c>
    </row>
    <row r="536" spans="6:8" x14ac:dyDescent="0.25">
      <c r="F536" s="27" t="s">
        <v>710</v>
      </c>
      <c r="G536" s="27" t="s">
        <v>169</v>
      </c>
      <c r="H536" s="27" t="s">
        <v>170</v>
      </c>
    </row>
    <row r="537" spans="6:8" x14ac:dyDescent="0.25">
      <c r="F537" s="27" t="s">
        <v>711</v>
      </c>
      <c r="G537" s="27" t="s">
        <v>231</v>
      </c>
      <c r="H537" s="27" t="s">
        <v>232</v>
      </c>
    </row>
    <row r="538" spans="6:8" x14ac:dyDescent="0.25">
      <c r="F538" s="27" t="s">
        <v>712</v>
      </c>
      <c r="G538" s="27" t="s">
        <v>150</v>
      </c>
      <c r="H538" s="27" t="s">
        <v>151</v>
      </c>
    </row>
    <row r="539" spans="6:8" x14ac:dyDescent="0.25">
      <c r="F539" s="27" t="s">
        <v>713</v>
      </c>
      <c r="G539" s="27" t="s">
        <v>231</v>
      </c>
      <c r="H539" s="27" t="s">
        <v>232</v>
      </c>
    </row>
    <row r="540" spans="6:8" x14ac:dyDescent="0.25">
      <c r="F540" s="27" t="s">
        <v>714</v>
      </c>
      <c r="G540" s="27" t="s">
        <v>299</v>
      </c>
      <c r="H540" s="27" t="s">
        <v>300</v>
      </c>
    </row>
    <row r="541" spans="6:8" x14ac:dyDescent="0.25">
      <c r="F541" s="27" t="s">
        <v>715</v>
      </c>
      <c r="G541" s="27" t="s">
        <v>90</v>
      </c>
      <c r="H541" s="27" t="s">
        <v>91</v>
      </c>
    </row>
    <row r="542" spans="6:8" x14ac:dyDescent="0.25">
      <c r="F542" s="27" t="s">
        <v>716</v>
      </c>
      <c r="G542" s="27" t="s">
        <v>138</v>
      </c>
      <c r="H542" s="27" t="s">
        <v>139</v>
      </c>
    </row>
    <row r="543" spans="6:8" x14ac:dyDescent="0.25">
      <c r="F543" s="27" t="s">
        <v>717</v>
      </c>
      <c r="G543" s="27" t="s">
        <v>90</v>
      </c>
      <c r="H543" s="27" t="s">
        <v>91</v>
      </c>
    </row>
    <row r="544" spans="6:8" x14ac:dyDescent="0.25">
      <c r="F544" s="27" t="s">
        <v>718</v>
      </c>
      <c r="G544" s="27" t="s">
        <v>239</v>
      </c>
      <c r="H544" s="27" t="s">
        <v>240</v>
      </c>
    </row>
    <row r="545" spans="6:8" x14ac:dyDescent="0.25">
      <c r="F545" s="27" t="s">
        <v>719</v>
      </c>
      <c r="G545" s="27" t="s">
        <v>172</v>
      </c>
      <c r="H545" s="27" t="s">
        <v>173</v>
      </c>
    </row>
    <row r="546" spans="6:8" x14ac:dyDescent="0.25">
      <c r="F546" s="27" t="s">
        <v>720</v>
      </c>
      <c r="G546" s="27" t="s">
        <v>138</v>
      </c>
      <c r="H546" s="27" t="s">
        <v>139</v>
      </c>
    </row>
    <row r="547" spans="6:8" x14ac:dyDescent="0.25">
      <c r="F547" s="27" t="s">
        <v>721</v>
      </c>
      <c r="G547" s="27" t="s">
        <v>76</v>
      </c>
      <c r="H547" s="27" t="s">
        <v>182</v>
      </c>
    </row>
    <row r="548" spans="6:8" x14ac:dyDescent="0.25">
      <c r="F548" s="27" t="s">
        <v>722</v>
      </c>
      <c r="G548" s="27" t="s">
        <v>131</v>
      </c>
      <c r="H548" s="27" t="s">
        <v>132</v>
      </c>
    </row>
    <row r="549" spans="6:8" x14ac:dyDescent="0.25">
      <c r="F549" s="27" t="s">
        <v>723</v>
      </c>
      <c r="G549" s="27" t="s">
        <v>131</v>
      </c>
      <c r="H549" s="27" t="s">
        <v>132</v>
      </c>
    </row>
    <row r="550" spans="6:8" x14ac:dyDescent="0.25">
      <c r="F550" s="27" t="s">
        <v>724</v>
      </c>
      <c r="G550" s="27" t="s">
        <v>124</v>
      </c>
      <c r="H550" s="27" t="s">
        <v>125</v>
      </c>
    </row>
    <row r="551" spans="6:8" x14ac:dyDescent="0.25">
      <c r="F551" s="27" t="s">
        <v>725</v>
      </c>
      <c r="G551" s="27" t="s">
        <v>150</v>
      </c>
      <c r="H551" s="27" t="s">
        <v>151</v>
      </c>
    </row>
    <row r="552" spans="6:8" x14ac:dyDescent="0.25">
      <c r="F552" s="27" t="s">
        <v>726</v>
      </c>
      <c r="G552" s="27" t="s">
        <v>124</v>
      </c>
      <c r="H552" s="27" t="s">
        <v>220</v>
      </c>
    </row>
    <row r="553" spans="6:8" x14ac:dyDescent="0.25">
      <c r="F553" s="27" t="s">
        <v>727</v>
      </c>
      <c r="G553" s="27" t="s">
        <v>156</v>
      </c>
      <c r="H553" s="27" t="s">
        <v>157</v>
      </c>
    </row>
    <row r="554" spans="6:8" x14ac:dyDescent="0.25">
      <c r="F554" s="27" t="s">
        <v>728</v>
      </c>
      <c r="G554" s="27" t="s">
        <v>299</v>
      </c>
      <c r="H554" s="27" t="s">
        <v>317</v>
      </c>
    </row>
    <row r="555" spans="6:8" x14ac:dyDescent="0.25">
      <c r="F555" s="27" t="s">
        <v>729</v>
      </c>
      <c r="G555" s="27" t="s">
        <v>138</v>
      </c>
      <c r="H555" s="27" t="s">
        <v>139</v>
      </c>
    </row>
    <row r="556" spans="6:8" x14ac:dyDescent="0.25">
      <c r="F556" s="27" t="s">
        <v>730</v>
      </c>
      <c r="G556" s="27" t="s">
        <v>239</v>
      </c>
      <c r="H556" s="27" t="s">
        <v>240</v>
      </c>
    </row>
    <row r="557" spans="6:8" x14ac:dyDescent="0.25">
      <c r="F557" s="27" t="s">
        <v>731</v>
      </c>
      <c r="G557" s="27" t="s">
        <v>150</v>
      </c>
      <c r="H557" s="27" t="s">
        <v>151</v>
      </c>
    </row>
    <row r="558" spans="6:8" x14ac:dyDescent="0.25">
      <c r="F558" s="27" t="s">
        <v>732</v>
      </c>
      <c r="G558" s="27" t="s">
        <v>239</v>
      </c>
      <c r="H558" s="27" t="s">
        <v>240</v>
      </c>
    </row>
    <row r="559" spans="6:8" x14ac:dyDescent="0.25">
      <c r="F559" s="27" t="s">
        <v>733</v>
      </c>
      <c r="G559" s="27" t="s">
        <v>135</v>
      </c>
      <c r="H559" s="27" t="s">
        <v>136</v>
      </c>
    </row>
    <row r="560" spans="6:8" x14ac:dyDescent="0.25">
      <c r="F560" s="27" t="s">
        <v>734</v>
      </c>
      <c r="G560" s="27" t="s">
        <v>156</v>
      </c>
      <c r="H560" s="27" t="s">
        <v>157</v>
      </c>
    </row>
    <row r="561" spans="6:8" x14ac:dyDescent="0.25">
      <c r="F561" s="27" t="s">
        <v>735</v>
      </c>
      <c r="G561" s="27" t="s">
        <v>144</v>
      </c>
      <c r="H561" s="27" t="s">
        <v>145</v>
      </c>
    </row>
    <row r="562" spans="6:8" x14ac:dyDescent="0.25">
      <c r="F562" s="27" t="s">
        <v>736</v>
      </c>
      <c r="G562" s="27" t="s">
        <v>141</v>
      </c>
      <c r="H562" s="27" t="s">
        <v>142</v>
      </c>
    </row>
    <row r="563" spans="6:8" x14ac:dyDescent="0.25">
      <c r="F563" s="27" t="s">
        <v>737</v>
      </c>
      <c r="G563" s="27" t="s">
        <v>131</v>
      </c>
      <c r="H563" s="27" t="s">
        <v>132</v>
      </c>
    </row>
    <row r="564" spans="6:8" x14ac:dyDescent="0.25">
      <c r="F564" s="27" t="s">
        <v>738</v>
      </c>
      <c r="G564" s="27" t="s">
        <v>141</v>
      </c>
      <c r="H564" s="27" t="s">
        <v>142</v>
      </c>
    </row>
    <row r="565" spans="6:8" x14ac:dyDescent="0.25">
      <c r="F565" s="27" t="s">
        <v>739</v>
      </c>
      <c r="G565" s="27" t="s">
        <v>108</v>
      </c>
      <c r="H565" s="27" t="s">
        <v>109</v>
      </c>
    </row>
    <row r="566" spans="6:8" x14ac:dyDescent="0.25">
      <c r="F566" s="27" t="s">
        <v>740</v>
      </c>
      <c r="G566" s="27" t="s">
        <v>253</v>
      </c>
      <c r="H566" s="27" t="s">
        <v>254</v>
      </c>
    </row>
    <row r="567" spans="6:8" x14ac:dyDescent="0.25">
      <c r="F567" s="27" t="s">
        <v>741</v>
      </c>
      <c r="G567" s="27" t="s">
        <v>124</v>
      </c>
      <c r="H567" s="27" t="s">
        <v>125</v>
      </c>
    </row>
    <row r="568" spans="6:8" x14ac:dyDescent="0.25">
      <c r="F568" s="27" t="s">
        <v>742</v>
      </c>
      <c r="G568" s="27" t="s">
        <v>124</v>
      </c>
      <c r="H568" s="27" t="s">
        <v>220</v>
      </c>
    </row>
    <row r="569" spans="6:8" x14ac:dyDescent="0.25">
      <c r="F569" s="27" t="s">
        <v>743</v>
      </c>
      <c r="G569" s="27" t="s">
        <v>76</v>
      </c>
      <c r="H569" s="27" t="s">
        <v>77</v>
      </c>
    </row>
    <row r="570" spans="6:8" x14ac:dyDescent="0.25">
      <c r="F570" s="27" t="s">
        <v>744</v>
      </c>
      <c r="G570" s="27" t="s">
        <v>172</v>
      </c>
      <c r="H570" s="27" t="s">
        <v>203</v>
      </c>
    </row>
    <row r="571" spans="6:8" x14ac:dyDescent="0.25">
      <c r="F571" s="27" t="s">
        <v>745</v>
      </c>
      <c r="G571" s="27" t="s">
        <v>175</v>
      </c>
      <c r="H571" s="27" t="s">
        <v>176</v>
      </c>
    </row>
    <row r="572" spans="6:8" x14ac:dyDescent="0.25">
      <c r="F572" s="27" t="s">
        <v>746</v>
      </c>
      <c r="G572" s="27" t="s">
        <v>141</v>
      </c>
      <c r="H572" s="27" t="s">
        <v>142</v>
      </c>
    </row>
    <row r="573" spans="6:8" x14ac:dyDescent="0.25">
      <c r="F573" s="27" t="s">
        <v>747</v>
      </c>
      <c r="G573" s="27" t="s">
        <v>141</v>
      </c>
      <c r="H573" s="27" t="s">
        <v>142</v>
      </c>
    </row>
    <row r="574" spans="6:8" x14ac:dyDescent="0.25">
      <c r="F574" s="27" t="s">
        <v>748</v>
      </c>
      <c r="G574" s="27" t="s">
        <v>199</v>
      </c>
      <c r="H574" s="27" t="s">
        <v>200</v>
      </c>
    </row>
    <row r="575" spans="6:8" x14ac:dyDescent="0.25">
      <c r="F575" s="27" t="s">
        <v>749</v>
      </c>
      <c r="G575" s="27" t="s">
        <v>141</v>
      </c>
      <c r="H575" s="27" t="s">
        <v>142</v>
      </c>
    </row>
    <row r="576" spans="6:8" x14ac:dyDescent="0.25">
      <c r="F576" s="27" t="s">
        <v>750</v>
      </c>
      <c r="G576" s="27" t="s">
        <v>138</v>
      </c>
      <c r="H576" s="27" t="s">
        <v>290</v>
      </c>
    </row>
    <row r="577" spans="6:8" x14ac:dyDescent="0.25">
      <c r="F577" s="27" t="s">
        <v>751</v>
      </c>
      <c r="G577" s="27" t="s">
        <v>76</v>
      </c>
      <c r="H577" s="27" t="s">
        <v>182</v>
      </c>
    </row>
    <row r="578" spans="6:8" x14ac:dyDescent="0.25">
      <c r="F578" s="27" t="s">
        <v>752</v>
      </c>
      <c r="G578" s="27" t="s">
        <v>76</v>
      </c>
      <c r="H578" s="27" t="s">
        <v>245</v>
      </c>
    </row>
    <row r="579" spans="6:8" x14ac:dyDescent="0.25">
      <c r="F579" s="27" t="s">
        <v>753</v>
      </c>
      <c r="G579" s="27" t="s">
        <v>131</v>
      </c>
      <c r="H579" s="27" t="s">
        <v>538</v>
      </c>
    </row>
    <row r="580" spans="6:8" x14ac:dyDescent="0.25">
      <c r="F580" s="27" t="s">
        <v>754</v>
      </c>
      <c r="G580" s="27" t="s">
        <v>114</v>
      </c>
      <c r="H580" s="27" t="s">
        <v>115</v>
      </c>
    </row>
    <row r="581" spans="6:8" x14ac:dyDescent="0.25">
      <c r="F581" s="27" t="s">
        <v>755</v>
      </c>
      <c r="G581" s="27" t="s">
        <v>114</v>
      </c>
      <c r="H581" s="27" t="s">
        <v>115</v>
      </c>
    </row>
    <row r="582" spans="6:8" x14ac:dyDescent="0.25">
      <c r="F582" s="27" t="s">
        <v>756</v>
      </c>
      <c r="G582" s="27" t="s">
        <v>114</v>
      </c>
      <c r="H582" s="27" t="s">
        <v>115</v>
      </c>
    </row>
    <row r="583" spans="6:8" x14ac:dyDescent="0.25">
      <c r="F583" s="27" t="s">
        <v>757</v>
      </c>
      <c r="G583" s="27" t="s">
        <v>175</v>
      </c>
      <c r="H583" s="27" t="s">
        <v>176</v>
      </c>
    </row>
    <row r="584" spans="6:8" x14ac:dyDescent="0.25">
      <c r="F584" s="27" t="s">
        <v>758</v>
      </c>
      <c r="G584" s="27" t="s">
        <v>169</v>
      </c>
      <c r="H584" s="27" t="s">
        <v>170</v>
      </c>
    </row>
    <row r="585" spans="6:8" x14ac:dyDescent="0.25">
      <c r="F585" s="27" t="s">
        <v>759</v>
      </c>
      <c r="G585" s="27" t="s">
        <v>108</v>
      </c>
      <c r="H585" s="27" t="s">
        <v>109</v>
      </c>
    </row>
    <row r="586" spans="6:8" x14ac:dyDescent="0.25">
      <c r="F586" s="27" t="s">
        <v>760</v>
      </c>
      <c r="G586" s="27" t="s">
        <v>153</v>
      </c>
      <c r="H586" s="27" t="s">
        <v>154</v>
      </c>
    </row>
    <row r="587" spans="6:8" x14ac:dyDescent="0.25">
      <c r="F587" s="27" t="s">
        <v>761</v>
      </c>
      <c r="G587" s="27" t="s">
        <v>172</v>
      </c>
      <c r="H587" s="27" t="s">
        <v>203</v>
      </c>
    </row>
    <row r="588" spans="6:8" x14ac:dyDescent="0.25">
      <c r="F588" s="27" t="s">
        <v>762</v>
      </c>
      <c r="G588" s="27" t="s">
        <v>323</v>
      </c>
      <c r="H588" s="27" t="s">
        <v>254</v>
      </c>
    </row>
    <row r="589" spans="6:8" x14ac:dyDescent="0.25">
      <c r="F589" s="27" t="s">
        <v>763</v>
      </c>
      <c r="G589" s="27" t="s">
        <v>169</v>
      </c>
      <c r="H589" s="27" t="s">
        <v>170</v>
      </c>
    </row>
    <row r="590" spans="6:8" x14ac:dyDescent="0.25">
      <c r="F590" s="27" t="s">
        <v>764</v>
      </c>
      <c r="G590" s="27" t="s">
        <v>493</v>
      </c>
      <c r="H590" s="27" t="s">
        <v>154</v>
      </c>
    </row>
    <row r="591" spans="6:8" x14ac:dyDescent="0.25">
      <c r="F591" s="27" t="s">
        <v>765</v>
      </c>
      <c r="G591" s="27" t="s">
        <v>199</v>
      </c>
      <c r="H591" s="27" t="s">
        <v>200</v>
      </c>
    </row>
    <row r="592" spans="6:8" x14ac:dyDescent="0.25">
      <c r="F592" s="27" t="s">
        <v>766</v>
      </c>
      <c r="G592" s="27" t="s">
        <v>361</v>
      </c>
      <c r="H592" s="27" t="s">
        <v>254</v>
      </c>
    </row>
    <row r="593" spans="6:8" x14ac:dyDescent="0.25">
      <c r="F593" s="27" t="s">
        <v>767</v>
      </c>
      <c r="G593" s="27" t="s">
        <v>416</v>
      </c>
      <c r="H593" s="27" t="s">
        <v>154</v>
      </c>
    </row>
    <row r="594" spans="6:8" x14ac:dyDescent="0.25">
      <c r="F594" s="27" t="s">
        <v>768</v>
      </c>
      <c r="G594" s="27" t="s">
        <v>138</v>
      </c>
      <c r="H594" s="27" t="s">
        <v>139</v>
      </c>
    </row>
    <row r="595" spans="6:8" x14ac:dyDescent="0.25">
      <c r="F595" s="27" t="s">
        <v>769</v>
      </c>
      <c r="G595" s="27" t="s">
        <v>138</v>
      </c>
      <c r="H595" s="27" t="s">
        <v>139</v>
      </c>
    </row>
    <row r="596" spans="6:8" x14ac:dyDescent="0.25">
      <c r="F596" s="27" t="s">
        <v>770</v>
      </c>
      <c r="G596" s="27" t="s">
        <v>231</v>
      </c>
      <c r="H596" s="27" t="s">
        <v>232</v>
      </c>
    </row>
    <row r="597" spans="6:8" x14ac:dyDescent="0.25">
      <c r="F597" s="27" t="s">
        <v>771</v>
      </c>
      <c r="G597" s="27" t="s">
        <v>124</v>
      </c>
      <c r="H597" s="27" t="s">
        <v>125</v>
      </c>
    </row>
    <row r="598" spans="6:8" x14ac:dyDescent="0.25">
      <c r="F598" s="27" t="s">
        <v>772</v>
      </c>
      <c r="G598" s="27" t="s">
        <v>172</v>
      </c>
      <c r="H598" s="27" t="s">
        <v>203</v>
      </c>
    </row>
    <row r="599" spans="6:8" x14ac:dyDescent="0.25">
      <c r="F599" s="27" t="s">
        <v>773</v>
      </c>
      <c r="G599" s="27" t="s">
        <v>172</v>
      </c>
      <c r="H599" s="27" t="s">
        <v>203</v>
      </c>
    </row>
    <row r="600" spans="6:8" x14ac:dyDescent="0.25">
      <c r="F600" s="27" t="s">
        <v>774</v>
      </c>
      <c r="G600" s="27" t="s">
        <v>172</v>
      </c>
      <c r="H600" s="27" t="s">
        <v>203</v>
      </c>
    </row>
    <row r="601" spans="6:8" x14ac:dyDescent="0.25">
      <c r="F601" s="27" t="s">
        <v>775</v>
      </c>
      <c r="G601" s="27" t="s">
        <v>76</v>
      </c>
      <c r="H601" s="27" t="s">
        <v>182</v>
      </c>
    </row>
    <row r="602" spans="6:8" x14ac:dyDescent="0.25">
      <c r="F602" s="27" t="s">
        <v>776</v>
      </c>
      <c r="G602" s="27" t="s">
        <v>124</v>
      </c>
      <c r="H602" s="27" t="s">
        <v>125</v>
      </c>
    </row>
    <row r="603" spans="6:8" x14ac:dyDescent="0.25">
      <c r="F603" s="27" t="s">
        <v>777</v>
      </c>
      <c r="G603" s="27" t="s">
        <v>231</v>
      </c>
      <c r="H603" s="27" t="s">
        <v>232</v>
      </c>
    </row>
    <row r="604" spans="6:8" x14ac:dyDescent="0.25">
      <c r="F604" s="27" t="s">
        <v>778</v>
      </c>
      <c r="G604" s="27" t="s">
        <v>223</v>
      </c>
      <c r="H604" s="27" t="s">
        <v>224</v>
      </c>
    </row>
    <row r="605" spans="6:8" x14ac:dyDescent="0.25">
      <c r="F605" s="27" t="s">
        <v>779</v>
      </c>
      <c r="G605" s="27" t="s">
        <v>231</v>
      </c>
      <c r="H605" s="27" t="s">
        <v>232</v>
      </c>
    </row>
    <row r="606" spans="6:8" x14ac:dyDescent="0.25">
      <c r="F606" s="27" t="s">
        <v>780</v>
      </c>
      <c r="G606" s="27" t="s">
        <v>144</v>
      </c>
      <c r="H606" s="27" t="s">
        <v>145</v>
      </c>
    </row>
    <row r="607" spans="6:8" x14ac:dyDescent="0.25">
      <c r="F607" s="27" t="s">
        <v>781</v>
      </c>
      <c r="G607" s="27" t="s">
        <v>231</v>
      </c>
      <c r="H607" s="27" t="s">
        <v>232</v>
      </c>
    </row>
    <row r="608" spans="6:8" x14ac:dyDescent="0.25">
      <c r="F608" s="27" t="s">
        <v>782</v>
      </c>
      <c r="G608" s="27" t="s">
        <v>124</v>
      </c>
      <c r="H608" s="27" t="s">
        <v>125</v>
      </c>
    </row>
    <row r="609" spans="6:8" x14ac:dyDescent="0.25">
      <c r="F609" s="27" t="s">
        <v>783</v>
      </c>
      <c r="G609" s="27" t="s">
        <v>169</v>
      </c>
      <c r="H609" s="27" t="s">
        <v>170</v>
      </c>
    </row>
    <row r="610" spans="6:8" x14ac:dyDescent="0.25">
      <c r="F610" s="27" t="s">
        <v>784</v>
      </c>
      <c r="G610" s="27" t="s">
        <v>153</v>
      </c>
      <c r="H610" s="27" t="s">
        <v>154</v>
      </c>
    </row>
    <row r="611" spans="6:8" x14ac:dyDescent="0.25">
      <c r="F611" s="27" t="s">
        <v>785</v>
      </c>
      <c r="G611" s="27" t="s">
        <v>253</v>
      </c>
      <c r="H611" s="27" t="s">
        <v>254</v>
      </c>
    </row>
    <row r="612" spans="6:8" x14ac:dyDescent="0.25">
      <c r="F612" s="27" t="s">
        <v>786</v>
      </c>
      <c r="G612" s="27" t="s">
        <v>299</v>
      </c>
      <c r="H612" s="27" t="s">
        <v>300</v>
      </c>
    </row>
    <row r="613" spans="6:8" x14ac:dyDescent="0.25">
      <c r="F613" s="27" t="s">
        <v>787</v>
      </c>
      <c r="G613" s="27" t="s">
        <v>131</v>
      </c>
      <c r="H613" s="27" t="s">
        <v>132</v>
      </c>
    </row>
    <row r="614" spans="6:8" x14ac:dyDescent="0.25">
      <c r="F614" s="27" t="s">
        <v>788</v>
      </c>
      <c r="G614" s="27" t="s">
        <v>150</v>
      </c>
      <c r="H614" s="27" t="s">
        <v>151</v>
      </c>
    </row>
    <row r="615" spans="6:8" x14ac:dyDescent="0.25">
      <c r="F615" s="27" t="s">
        <v>789</v>
      </c>
      <c r="G615" s="27" t="s">
        <v>172</v>
      </c>
      <c r="H615" s="27" t="s">
        <v>203</v>
      </c>
    </row>
    <row r="616" spans="6:8" x14ac:dyDescent="0.25">
      <c r="F616" s="27" t="s">
        <v>790</v>
      </c>
      <c r="G616" s="27" t="s">
        <v>175</v>
      </c>
      <c r="H616" s="27" t="s">
        <v>176</v>
      </c>
    </row>
    <row r="617" spans="6:8" x14ac:dyDescent="0.25">
      <c r="F617" s="27" t="s">
        <v>791</v>
      </c>
      <c r="G617" s="27" t="s">
        <v>76</v>
      </c>
      <c r="H617" s="27" t="s">
        <v>101</v>
      </c>
    </row>
    <row r="618" spans="6:8" x14ac:dyDescent="0.25">
      <c r="F618" s="27" t="s">
        <v>792</v>
      </c>
      <c r="G618" s="27" t="s">
        <v>76</v>
      </c>
      <c r="H618" s="27" t="s">
        <v>101</v>
      </c>
    </row>
    <row r="619" spans="6:8" x14ac:dyDescent="0.25">
      <c r="F619" s="27" t="s">
        <v>793</v>
      </c>
      <c r="G619" s="27" t="s">
        <v>90</v>
      </c>
      <c r="H619" s="27" t="s">
        <v>91</v>
      </c>
    </row>
    <row r="620" spans="6:8" x14ac:dyDescent="0.25">
      <c r="F620" s="27" t="s">
        <v>794</v>
      </c>
      <c r="G620" s="27" t="s">
        <v>172</v>
      </c>
      <c r="H620" s="27" t="s">
        <v>203</v>
      </c>
    </row>
    <row r="621" spans="6:8" x14ac:dyDescent="0.25">
      <c r="F621" s="27" t="s">
        <v>795</v>
      </c>
      <c r="G621" s="27" t="s">
        <v>76</v>
      </c>
      <c r="H621" s="27" t="s">
        <v>77</v>
      </c>
    </row>
    <row r="622" spans="6:8" x14ac:dyDescent="0.25">
      <c r="F622" s="27" t="s">
        <v>796</v>
      </c>
      <c r="G622" s="27" t="s">
        <v>131</v>
      </c>
      <c r="H622" s="27" t="s">
        <v>132</v>
      </c>
    </row>
    <row r="623" spans="6:8" x14ac:dyDescent="0.25">
      <c r="F623" s="27" t="s">
        <v>797</v>
      </c>
      <c r="G623" s="27" t="s">
        <v>150</v>
      </c>
      <c r="H623" s="27" t="s">
        <v>151</v>
      </c>
    </row>
    <row r="624" spans="6:8" x14ac:dyDescent="0.25">
      <c r="F624" s="27" t="s">
        <v>798</v>
      </c>
      <c r="G624" s="27" t="s">
        <v>119</v>
      </c>
      <c r="H624" s="27" t="s">
        <v>120</v>
      </c>
    </row>
    <row r="625" spans="6:8" x14ac:dyDescent="0.25">
      <c r="F625" s="27" t="s">
        <v>799</v>
      </c>
      <c r="G625" s="27" t="s">
        <v>175</v>
      </c>
      <c r="H625" s="27" t="s">
        <v>176</v>
      </c>
    </row>
    <row r="626" spans="6:8" x14ac:dyDescent="0.25">
      <c r="F626" s="27" t="s">
        <v>800</v>
      </c>
      <c r="G626" s="27" t="s">
        <v>76</v>
      </c>
      <c r="H626" s="27" t="s">
        <v>182</v>
      </c>
    </row>
    <row r="627" spans="6:8" x14ac:dyDescent="0.25">
      <c r="F627" s="27" t="s">
        <v>801</v>
      </c>
      <c r="G627" s="27" t="s">
        <v>76</v>
      </c>
      <c r="H627" s="27" t="s">
        <v>101</v>
      </c>
    </row>
    <row r="628" spans="6:8" x14ac:dyDescent="0.25">
      <c r="F628" s="27" t="s">
        <v>802</v>
      </c>
      <c r="G628" s="27" t="s">
        <v>141</v>
      </c>
      <c r="H628" s="27" t="s">
        <v>142</v>
      </c>
    </row>
    <row r="629" spans="6:8" x14ac:dyDescent="0.25">
      <c r="F629" s="27" t="s">
        <v>803</v>
      </c>
      <c r="G629" s="27" t="s">
        <v>119</v>
      </c>
      <c r="H629" s="27" t="s">
        <v>120</v>
      </c>
    </row>
    <row r="630" spans="6:8" x14ac:dyDescent="0.25">
      <c r="F630" s="27" t="s">
        <v>804</v>
      </c>
      <c r="G630" s="27" t="s">
        <v>131</v>
      </c>
      <c r="H630" s="27" t="s">
        <v>132</v>
      </c>
    </row>
    <row r="631" spans="6:8" x14ac:dyDescent="0.25">
      <c r="F631" s="27" t="s">
        <v>805</v>
      </c>
      <c r="G631" s="27" t="s">
        <v>131</v>
      </c>
      <c r="H631" s="27" t="s">
        <v>132</v>
      </c>
    </row>
    <row r="632" spans="6:8" x14ac:dyDescent="0.25">
      <c r="F632" s="27" t="s">
        <v>806</v>
      </c>
      <c r="G632" s="27" t="s">
        <v>131</v>
      </c>
      <c r="H632" s="27" t="s">
        <v>132</v>
      </c>
    </row>
    <row r="633" spans="6:8" x14ac:dyDescent="0.25">
      <c r="F633" s="27" t="s">
        <v>807</v>
      </c>
      <c r="G633" s="27" t="s">
        <v>172</v>
      </c>
      <c r="H633" s="27" t="s">
        <v>203</v>
      </c>
    </row>
    <row r="634" spans="6:8" x14ac:dyDescent="0.25">
      <c r="F634" s="27" t="s">
        <v>808</v>
      </c>
      <c r="G634" s="27" t="s">
        <v>131</v>
      </c>
      <c r="H634" s="27" t="s">
        <v>132</v>
      </c>
    </row>
    <row r="635" spans="6:8" x14ac:dyDescent="0.25">
      <c r="F635" s="27" t="s">
        <v>809</v>
      </c>
      <c r="G635" s="27" t="s">
        <v>141</v>
      </c>
      <c r="H635" s="27" t="s">
        <v>142</v>
      </c>
    </row>
    <row r="636" spans="6:8" x14ac:dyDescent="0.25">
      <c r="F636" s="27" t="s">
        <v>810</v>
      </c>
      <c r="G636" s="27" t="s">
        <v>124</v>
      </c>
      <c r="H636" s="27" t="s">
        <v>125</v>
      </c>
    </row>
    <row r="637" spans="6:8" x14ac:dyDescent="0.25">
      <c r="F637" s="27" t="s">
        <v>811</v>
      </c>
      <c r="G637" s="27" t="s">
        <v>114</v>
      </c>
      <c r="H637" s="27" t="s">
        <v>115</v>
      </c>
    </row>
    <row r="638" spans="6:8" x14ac:dyDescent="0.25">
      <c r="F638" s="27" t="s">
        <v>812</v>
      </c>
      <c r="G638" s="27" t="s">
        <v>165</v>
      </c>
      <c r="H638" s="27" t="s">
        <v>166</v>
      </c>
    </row>
    <row r="639" spans="6:8" x14ac:dyDescent="0.25">
      <c r="F639" s="27" t="s">
        <v>813</v>
      </c>
      <c r="G639" s="27" t="s">
        <v>172</v>
      </c>
      <c r="H639" s="27" t="s">
        <v>173</v>
      </c>
    </row>
    <row r="640" spans="6:8" x14ac:dyDescent="0.25">
      <c r="F640" s="27" t="s">
        <v>814</v>
      </c>
      <c r="G640" s="27" t="s">
        <v>144</v>
      </c>
      <c r="H640" s="27" t="s">
        <v>145</v>
      </c>
    </row>
    <row r="641" spans="6:8" x14ac:dyDescent="0.25">
      <c r="F641" s="27" t="s">
        <v>815</v>
      </c>
      <c r="G641" s="27" t="s">
        <v>114</v>
      </c>
      <c r="H641" s="27" t="s">
        <v>115</v>
      </c>
    </row>
    <row r="642" spans="6:8" x14ac:dyDescent="0.25">
      <c r="F642" s="27" t="s">
        <v>816</v>
      </c>
      <c r="G642" s="27" t="s">
        <v>160</v>
      </c>
      <c r="H642" s="27" t="s">
        <v>161</v>
      </c>
    </row>
    <row r="643" spans="6:8" x14ac:dyDescent="0.25">
      <c r="F643" s="27" t="s">
        <v>817</v>
      </c>
      <c r="G643" s="27" t="s">
        <v>138</v>
      </c>
      <c r="H643" s="27" t="s">
        <v>139</v>
      </c>
    </row>
    <row r="644" spans="6:8" x14ac:dyDescent="0.25">
      <c r="F644" s="27" t="s">
        <v>818</v>
      </c>
      <c r="G644" s="27" t="s">
        <v>90</v>
      </c>
      <c r="H644" s="27" t="s">
        <v>91</v>
      </c>
    </row>
    <row r="645" spans="6:8" x14ac:dyDescent="0.25">
      <c r="F645" s="27" t="s">
        <v>819</v>
      </c>
      <c r="G645" s="27" t="s">
        <v>138</v>
      </c>
      <c r="H645" s="27" t="s">
        <v>139</v>
      </c>
    </row>
    <row r="646" spans="6:8" x14ac:dyDescent="0.25">
      <c r="F646" s="27" t="s">
        <v>820</v>
      </c>
      <c r="G646" s="27" t="s">
        <v>172</v>
      </c>
      <c r="H646" s="27" t="s">
        <v>203</v>
      </c>
    </row>
    <row r="647" spans="6:8" x14ac:dyDescent="0.25">
      <c r="F647" s="27" t="s">
        <v>821</v>
      </c>
      <c r="G647" s="27" t="s">
        <v>76</v>
      </c>
      <c r="H647" s="27" t="s">
        <v>182</v>
      </c>
    </row>
    <row r="648" spans="6:8" x14ac:dyDescent="0.25">
      <c r="F648" s="27" t="s">
        <v>822</v>
      </c>
      <c r="G648" s="27" t="s">
        <v>150</v>
      </c>
      <c r="H648" s="27" t="s">
        <v>151</v>
      </c>
    </row>
    <row r="649" spans="6:8" x14ac:dyDescent="0.25">
      <c r="F649" s="27" t="s">
        <v>823</v>
      </c>
      <c r="G649" s="27" t="s">
        <v>138</v>
      </c>
      <c r="H649" s="27" t="s">
        <v>139</v>
      </c>
    </row>
    <row r="650" spans="6:8" x14ac:dyDescent="0.25">
      <c r="F650" s="27" t="s">
        <v>824</v>
      </c>
      <c r="G650" s="27" t="s">
        <v>119</v>
      </c>
      <c r="H650" s="27" t="s">
        <v>120</v>
      </c>
    </row>
    <row r="651" spans="6:8" x14ac:dyDescent="0.25">
      <c r="F651" s="27" t="s">
        <v>825</v>
      </c>
      <c r="G651" s="27" t="s">
        <v>416</v>
      </c>
      <c r="H651" s="27" t="s">
        <v>154</v>
      </c>
    </row>
    <row r="652" spans="6:8" x14ac:dyDescent="0.25">
      <c r="F652" s="27" t="s">
        <v>826</v>
      </c>
      <c r="G652" s="27" t="s">
        <v>144</v>
      </c>
      <c r="H652" s="27" t="s">
        <v>145</v>
      </c>
    </row>
    <row r="653" spans="6:8" x14ac:dyDescent="0.25">
      <c r="F653" s="27" t="s">
        <v>827</v>
      </c>
      <c r="G653" s="27" t="s">
        <v>175</v>
      </c>
      <c r="H653" s="27" t="s">
        <v>176</v>
      </c>
    </row>
    <row r="654" spans="6:8" x14ac:dyDescent="0.25">
      <c r="F654" s="27" t="s">
        <v>828</v>
      </c>
      <c r="G654" s="27" t="s">
        <v>150</v>
      </c>
      <c r="H654" s="27" t="s">
        <v>151</v>
      </c>
    </row>
    <row r="655" spans="6:8" x14ac:dyDescent="0.25">
      <c r="F655" s="27" t="s">
        <v>829</v>
      </c>
      <c r="G655" s="27" t="s">
        <v>172</v>
      </c>
      <c r="H655" s="27" t="s">
        <v>203</v>
      </c>
    </row>
    <row r="656" spans="6:8" x14ac:dyDescent="0.25">
      <c r="F656" s="27" t="s">
        <v>830</v>
      </c>
      <c r="G656" s="27" t="s">
        <v>299</v>
      </c>
      <c r="H656" s="27" t="s">
        <v>300</v>
      </c>
    </row>
    <row r="657" spans="6:8" x14ac:dyDescent="0.25">
      <c r="F657" s="27" t="s">
        <v>831</v>
      </c>
      <c r="G657" s="27" t="s">
        <v>172</v>
      </c>
      <c r="H657" s="27" t="s">
        <v>173</v>
      </c>
    </row>
    <row r="658" spans="6:8" x14ac:dyDescent="0.25">
      <c r="F658" s="27" t="s">
        <v>832</v>
      </c>
      <c r="G658" s="27" t="s">
        <v>131</v>
      </c>
      <c r="H658" s="27" t="s">
        <v>132</v>
      </c>
    </row>
    <row r="659" spans="6:8" x14ac:dyDescent="0.25">
      <c r="F659" s="27" t="s">
        <v>833</v>
      </c>
      <c r="G659" s="27" t="s">
        <v>361</v>
      </c>
      <c r="H659" s="27" t="s">
        <v>254</v>
      </c>
    </row>
    <row r="660" spans="6:8" x14ac:dyDescent="0.25">
      <c r="F660" s="27" t="s">
        <v>834</v>
      </c>
      <c r="G660" s="27" t="s">
        <v>141</v>
      </c>
      <c r="H660" s="27" t="s">
        <v>142</v>
      </c>
    </row>
    <row r="661" spans="6:8" x14ac:dyDescent="0.25">
      <c r="F661" s="27" t="s">
        <v>835</v>
      </c>
      <c r="G661" s="27" t="s">
        <v>169</v>
      </c>
      <c r="H661" s="27" t="s">
        <v>170</v>
      </c>
    </row>
    <row r="662" spans="6:8" x14ac:dyDescent="0.25">
      <c r="F662" s="27" t="s">
        <v>836</v>
      </c>
      <c r="G662" s="27" t="s">
        <v>172</v>
      </c>
      <c r="H662" s="27" t="s">
        <v>203</v>
      </c>
    </row>
    <row r="663" spans="6:8" x14ac:dyDescent="0.25">
      <c r="F663" s="27" t="s">
        <v>837</v>
      </c>
      <c r="G663" s="27" t="s">
        <v>169</v>
      </c>
      <c r="H663" s="27" t="s">
        <v>170</v>
      </c>
    </row>
    <row r="664" spans="6:8" x14ac:dyDescent="0.25">
      <c r="F664" s="27" t="s">
        <v>838</v>
      </c>
      <c r="G664" s="27" t="s">
        <v>119</v>
      </c>
      <c r="H664" s="27" t="s">
        <v>120</v>
      </c>
    </row>
    <row r="665" spans="6:8" x14ac:dyDescent="0.25">
      <c r="F665" s="27" t="s">
        <v>839</v>
      </c>
      <c r="G665" s="27" t="s">
        <v>135</v>
      </c>
      <c r="H665" s="27" t="s">
        <v>136</v>
      </c>
    </row>
    <row r="666" spans="6:8" x14ac:dyDescent="0.25">
      <c r="F666" s="27" t="s">
        <v>840</v>
      </c>
      <c r="G666" s="27" t="s">
        <v>131</v>
      </c>
      <c r="H666" s="27" t="s">
        <v>132</v>
      </c>
    </row>
    <row r="667" spans="6:8" x14ac:dyDescent="0.25">
      <c r="F667" s="27" t="s">
        <v>841</v>
      </c>
      <c r="G667" s="27" t="s">
        <v>172</v>
      </c>
      <c r="H667" s="27" t="s">
        <v>203</v>
      </c>
    </row>
    <row r="668" spans="6:8" x14ac:dyDescent="0.25">
      <c r="F668" s="27" t="s">
        <v>842</v>
      </c>
      <c r="G668" s="27" t="s">
        <v>172</v>
      </c>
      <c r="H668" s="27" t="s">
        <v>145</v>
      </c>
    </row>
    <row r="669" spans="6:8" x14ac:dyDescent="0.25">
      <c r="F669" s="27" t="s">
        <v>843</v>
      </c>
      <c r="G669" s="27" t="s">
        <v>119</v>
      </c>
      <c r="H669" s="27" t="s">
        <v>120</v>
      </c>
    </row>
    <row r="670" spans="6:8" x14ac:dyDescent="0.25">
      <c r="F670" s="27" t="s">
        <v>844</v>
      </c>
      <c r="G670" s="27" t="s">
        <v>141</v>
      </c>
      <c r="H670" s="27" t="s">
        <v>142</v>
      </c>
    </row>
    <row r="671" spans="6:8" x14ac:dyDescent="0.25">
      <c r="F671" s="27" t="s">
        <v>845</v>
      </c>
      <c r="G671" s="27" t="s">
        <v>119</v>
      </c>
      <c r="H671" s="27" t="s">
        <v>120</v>
      </c>
    </row>
    <row r="672" spans="6:8" x14ac:dyDescent="0.25">
      <c r="F672" s="27" t="s">
        <v>846</v>
      </c>
      <c r="G672" s="27" t="s">
        <v>138</v>
      </c>
      <c r="H672" s="27" t="s">
        <v>139</v>
      </c>
    </row>
    <row r="673" spans="6:8" x14ac:dyDescent="0.25">
      <c r="F673" s="27" t="s">
        <v>847</v>
      </c>
      <c r="G673" s="27" t="s">
        <v>239</v>
      </c>
      <c r="H673" s="27" t="s">
        <v>240</v>
      </c>
    </row>
    <row r="674" spans="6:8" x14ac:dyDescent="0.25">
      <c r="F674" s="27" t="s">
        <v>848</v>
      </c>
      <c r="G674" s="27" t="s">
        <v>138</v>
      </c>
      <c r="H674" s="27" t="s">
        <v>139</v>
      </c>
    </row>
    <row r="675" spans="6:8" x14ac:dyDescent="0.25">
      <c r="F675" s="27" t="s">
        <v>849</v>
      </c>
      <c r="G675" s="27" t="s">
        <v>160</v>
      </c>
      <c r="H675" s="27" t="s">
        <v>161</v>
      </c>
    </row>
    <row r="676" spans="6:8" x14ac:dyDescent="0.25">
      <c r="F676" s="27" t="s">
        <v>850</v>
      </c>
      <c r="G676" s="27" t="s">
        <v>299</v>
      </c>
      <c r="H676" s="27" t="s">
        <v>300</v>
      </c>
    </row>
    <row r="677" spans="6:8" x14ac:dyDescent="0.25">
      <c r="F677" s="27" t="s">
        <v>851</v>
      </c>
      <c r="G677" s="27" t="s">
        <v>175</v>
      </c>
      <c r="H677" s="27" t="s">
        <v>176</v>
      </c>
    </row>
    <row r="678" spans="6:8" x14ac:dyDescent="0.25">
      <c r="F678" s="27" t="s">
        <v>852</v>
      </c>
      <c r="G678" s="27" t="s">
        <v>90</v>
      </c>
      <c r="H678" s="27" t="s">
        <v>91</v>
      </c>
    </row>
    <row r="679" spans="6:8" x14ac:dyDescent="0.25">
      <c r="F679" s="27" t="s">
        <v>853</v>
      </c>
      <c r="G679" s="27" t="s">
        <v>90</v>
      </c>
      <c r="H679" s="27" t="s">
        <v>91</v>
      </c>
    </row>
    <row r="680" spans="6:8" x14ac:dyDescent="0.25">
      <c r="F680" s="27" t="s">
        <v>854</v>
      </c>
      <c r="G680" s="27" t="s">
        <v>253</v>
      </c>
      <c r="H680" s="27" t="s">
        <v>254</v>
      </c>
    </row>
    <row r="681" spans="6:8" x14ac:dyDescent="0.25">
      <c r="F681" s="27" t="s">
        <v>855</v>
      </c>
      <c r="G681" s="27" t="s">
        <v>131</v>
      </c>
      <c r="H681" s="27" t="s">
        <v>132</v>
      </c>
    </row>
    <row r="682" spans="6:8" x14ac:dyDescent="0.25">
      <c r="F682" s="27" t="s">
        <v>856</v>
      </c>
      <c r="G682" s="27" t="s">
        <v>172</v>
      </c>
      <c r="H682" s="27" t="s">
        <v>203</v>
      </c>
    </row>
    <row r="683" spans="6:8" x14ac:dyDescent="0.25">
      <c r="F683" s="27" t="s">
        <v>857</v>
      </c>
      <c r="G683" s="27" t="s">
        <v>361</v>
      </c>
      <c r="H683" s="27" t="s">
        <v>254</v>
      </c>
    </row>
    <row r="684" spans="6:8" x14ac:dyDescent="0.25">
      <c r="F684" s="27" t="s">
        <v>858</v>
      </c>
      <c r="G684" s="27" t="s">
        <v>138</v>
      </c>
      <c r="H684" s="27" t="s">
        <v>139</v>
      </c>
    </row>
    <row r="685" spans="6:8" x14ac:dyDescent="0.25">
      <c r="F685" s="27" t="s">
        <v>859</v>
      </c>
      <c r="G685" s="27" t="s">
        <v>131</v>
      </c>
      <c r="H685" s="27" t="s">
        <v>145</v>
      </c>
    </row>
    <row r="686" spans="6:8" x14ac:dyDescent="0.25">
      <c r="F686" s="27" t="s">
        <v>860</v>
      </c>
      <c r="G686" s="27" t="s">
        <v>131</v>
      </c>
      <c r="H686" s="27" t="s">
        <v>132</v>
      </c>
    </row>
    <row r="687" spans="6:8" x14ac:dyDescent="0.25">
      <c r="F687" s="27" t="s">
        <v>861</v>
      </c>
      <c r="G687" s="27" t="s">
        <v>150</v>
      </c>
      <c r="H687" s="27" t="s">
        <v>151</v>
      </c>
    </row>
    <row r="688" spans="6:8" x14ac:dyDescent="0.25">
      <c r="F688" s="27" t="s">
        <v>862</v>
      </c>
      <c r="G688" s="27" t="s">
        <v>169</v>
      </c>
      <c r="H688" s="27" t="s">
        <v>170</v>
      </c>
    </row>
    <row r="689" spans="6:8" x14ac:dyDescent="0.25">
      <c r="F689" s="27" t="s">
        <v>863</v>
      </c>
      <c r="G689" s="27" t="s">
        <v>172</v>
      </c>
      <c r="H689" s="27" t="s">
        <v>203</v>
      </c>
    </row>
    <row r="690" spans="6:8" x14ac:dyDescent="0.25">
      <c r="F690" s="27" t="s">
        <v>864</v>
      </c>
      <c r="G690" s="27" t="s">
        <v>172</v>
      </c>
      <c r="H690" s="27" t="s">
        <v>145</v>
      </c>
    </row>
    <row r="691" spans="6:8" x14ac:dyDescent="0.25">
      <c r="F691" s="27" t="s">
        <v>865</v>
      </c>
      <c r="G691" s="27" t="s">
        <v>144</v>
      </c>
      <c r="H691" s="27" t="s">
        <v>145</v>
      </c>
    </row>
    <row r="692" spans="6:8" x14ac:dyDescent="0.25">
      <c r="F692" s="27" t="s">
        <v>866</v>
      </c>
      <c r="G692" s="27" t="s">
        <v>172</v>
      </c>
      <c r="H692" s="27" t="s">
        <v>203</v>
      </c>
    </row>
    <row r="693" spans="6:8" x14ac:dyDescent="0.25">
      <c r="F693" s="27" t="s">
        <v>867</v>
      </c>
      <c r="G693" s="27" t="s">
        <v>165</v>
      </c>
      <c r="H693" s="27" t="s">
        <v>166</v>
      </c>
    </row>
    <row r="694" spans="6:8" x14ac:dyDescent="0.25">
      <c r="F694" s="27" t="s">
        <v>868</v>
      </c>
      <c r="G694" s="27" t="s">
        <v>135</v>
      </c>
      <c r="H694" s="27" t="s">
        <v>136</v>
      </c>
    </row>
    <row r="695" spans="6:8" x14ac:dyDescent="0.25">
      <c r="F695" s="27" t="s">
        <v>869</v>
      </c>
      <c r="G695" s="27" t="s">
        <v>141</v>
      </c>
      <c r="H695" s="27" t="s">
        <v>142</v>
      </c>
    </row>
    <row r="696" spans="6:8" x14ac:dyDescent="0.25">
      <c r="F696" s="27" t="s">
        <v>870</v>
      </c>
      <c r="G696" s="27" t="s">
        <v>76</v>
      </c>
      <c r="H696" s="27" t="s">
        <v>77</v>
      </c>
    </row>
    <row r="697" spans="6:8" x14ac:dyDescent="0.25">
      <c r="F697" s="27" t="s">
        <v>871</v>
      </c>
      <c r="G697" s="27" t="s">
        <v>76</v>
      </c>
      <c r="H697" s="27" t="s">
        <v>101</v>
      </c>
    </row>
    <row r="698" spans="6:8" x14ac:dyDescent="0.25">
      <c r="F698" s="27" t="s">
        <v>872</v>
      </c>
      <c r="G698" s="27" t="s">
        <v>199</v>
      </c>
      <c r="H698" s="27" t="s">
        <v>200</v>
      </c>
    </row>
    <row r="699" spans="6:8" x14ac:dyDescent="0.25">
      <c r="F699" s="27" t="s">
        <v>873</v>
      </c>
      <c r="G699" s="27" t="s">
        <v>172</v>
      </c>
      <c r="H699" s="27" t="s">
        <v>203</v>
      </c>
    </row>
    <row r="700" spans="6:8" x14ac:dyDescent="0.25">
      <c r="F700" s="27" t="s">
        <v>874</v>
      </c>
      <c r="G700" s="27" t="s">
        <v>169</v>
      </c>
      <c r="H700" s="27" t="s">
        <v>170</v>
      </c>
    </row>
    <row r="701" spans="6:8" x14ac:dyDescent="0.25">
      <c r="F701" s="27" t="s">
        <v>875</v>
      </c>
      <c r="G701" s="27" t="s">
        <v>138</v>
      </c>
      <c r="H701" s="27" t="s">
        <v>290</v>
      </c>
    </row>
    <row r="702" spans="6:8" x14ac:dyDescent="0.25">
      <c r="F702" s="27" t="s">
        <v>876</v>
      </c>
      <c r="G702" s="27" t="s">
        <v>175</v>
      </c>
      <c r="H702" s="27" t="s">
        <v>176</v>
      </c>
    </row>
    <row r="703" spans="6:8" x14ac:dyDescent="0.25">
      <c r="F703" s="27" t="s">
        <v>877</v>
      </c>
      <c r="G703" s="27" t="s">
        <v>169</v>
      </c>
      <c r="H703" s="27" t="s">
        <v>170</v>
      </c>
    </row>
    <row r="704" spans="6:8" x14ac:dyDescent="0.25">
      <c r="F704" s="27" t="s">
        <v>878</v>
      </c>
      <c r="G704" s="27" t="s">
        <v>223</v>
      </c>
      <c r="H704" s="27" t="s">
        <v>224</v>
      </c>
    </row>
    <row r="705" spans="6:8" x14ac:dyDescent="0.25">
      <c r="F705" s="27" t="s">
        <v>879</v>
      </c>
      <c r="G705" s="27" t="s">
        <v>165</v>
      </c>
      <c r="H705" s="27" t="s">
        <v>166</v>
      </c>
    </row>
    <row r="706" spans="6:8" x14ac:dyDescent="0.25">
      <c r="F706" s="27" t="s">
        <v>880</v>
      </c>
      <c r="G706" s="27" t="s">
        <v>138</v>
      </c>
      <c r="H706" s="27" t="s">
        <v>139</v>
      </c>
    </row>
    <row r="707" spans="6:8" x14ac:dyDescent="0.25">
      <c r="F707" s="27" t="s">
        <v>881</v>
      </c>
      <c r="G707" s="27" t="s">
        <v>124</v>
      </c>
      <c r="H707" s="27" t="s">
        <v>125</v>
      </c>
    </row>
    <row r="708" spans="6:8" x14ac:dyDescent="0.25">
      <c r="F708" s="27" t="s">
        <v>882</v>
      </c>
      <c r="G708" s="27" t="s">
        <v>239</v>
      </c>
      <c r="H708" s="27" t="s">
        <v>240</v>
      </c>
    </row>
    <row r="709" spans="6:8" x14ac:dyDescent="0.25">
      <c r="F709" s="27" t="s">
        <v>883</v>
      </c>
      <c r="G709" s="27" t="s">
        <v>172</v>
      </c>
      <c r="H709" s="27" t="s">
        <v>145</v>
      </c>
    </row>
    <row r="710" spans="6:8" x14ac:dyDescent="0.25">
      <c r="F710" s="27" t="s">
        <v>884</v>
      </c>
      <c r="G710" s="27" t="s">
        <v>119</v>
      </c>
      <c r="H710" s="27" t="s">
        <v>120</v>
      </c>
    </row>
    <row r="711" spans="6:8" x14ac:dyDescent="0.25">
      <c r="F711" s="27" t="s">
        <v>885</v>
      </c>
      <c r="G711" s="27" t="s">
        <v>119</v>
      </c>
      <c r="H711" s="27" t="s">
        <v>120</v>
      </c>
    </row>
    <row r="712" spans="6:8" x14ac:dyDescent="0.25">
      <c r="F712" s="27" t="s">
        <v>886</v>
      </c>
      <c r="G712" s="27" t="s">
        <v>165</v>
      </c>
      <c r="H712" s="27" t="s">
        <v>166</v>
      </c>
    </row>
    <row r="713" spans="6:8" x14ac:dyDescent="0.25">
      <c r="F713" s="27" t="s">
        <v>887</v>
      </c>
      <c r="G713" s="27" t="s">
        <v>175</v>
      </c>
      <c r="H713" s="27" t="s">
        <v>176</v>
      </c>
    </row>
    <row r="714" spans="6:8" x14ac:dyDescent="0.25">
      <c r="F714" s="27" t="s">
        <v>888</v>
      </c>
      <c r="G714" s="27" t="s">
        <v>231</v>
      </c>
      <c r="H714" s="27" t="s">
        <v>232</v>
      </c>
    </row>
    <row r="715" spans="6:8" x14ac:dyDescent="0.25">
      <c r="F715" s="27" t="s">
        <v>889</v>
      </c>
      <c r="G715" s="27" t="s">
        <v>165</v>
      </c>
      <c r="H715" s="27" t="s">
        <v>166</v>
      </c>
    </row>
    <row r="716" spans="6:8" x14ac:dyDescent="0.25">
      <c r="F716" s="27" t="s">
        <v>890</v>
      </c>
      <c r="G716" s="27" t="s">
        <v>150</v>
      </c>
      <c r="H716" s="27" t="s">
        <v>151</v>
      </c>
    </row>
    <row r="717" spans="6:8" x14ac:dyDescent="0.25">
      <c r="F717" s="27" t="s">
        <v>891</v>
      </c>
      <c r="G717" s="27" t="s">
        <v>239</v>
      </c>
      <c r="H717" s="27" t="s">
        <v>240</v>
      </c>
    </row>
    <row r="718" spans="6:8" x14ac:dyDescent="0.25">
      <c r="F718" s="27" t="s">
        <v>892</v>
      </c>
      <c r="G718" s="27" t="s">
        <v>239</v>
      </c>
      <c r="H718" s="27" t="s">
        <v>240</v>
      </c>
    </row>
    <row r="719" spans="6:8" x14ac:dyDescent="0.25">
      <c r="F719" s="27" t="s">
        <v>893</v>
      </c>
      <c r="G719" s="27" t="s">
        <v>169</v>
      </c>
      <c r="H719" s="27" t="s">
        <v>170</v>
      </c>
    </row>
    <row r="720" spans="6:8" x14ac:dyDescent="0.25">
      <c r="F720" s="27" t="s">
        <v>894</v>
      </c>
      <c r="G720" s="27" t="s">
        <v>144</v>
      </c>
      <c r="H720" s="27" t="s">
        <v>145</v>
      </c>
    </row>
    <row r="721" spans="6:8" x14ac:dyDescent="0.25">
      <c r="F721" s="27" t="s">
        <v>895</v>
      </c>
      <c r="G721" s="27" t="s">
        <v>150</v>
      </c>
      <c r="H721" s="27" t="s">
        <v>151</v>
      </c>
    </row>
    <row r="722" spans="6:8" x14ac:dyDescent="0.25">
      <c r="F722" s="27" t="s">
        <v>896</v>
      </c>
      <c r="G722" s="27" t="s">
        <v>160</v>
      </c>
      <c r="H722" s="27" t="s">
        <v>161</v>
      </c>
    </row>
    <row r="723" spans="6:8" x14ac:dyDescent="0.25">
      <c r="F723" s="27" t="s">
        <v>897</v>
      </c>
      <c r="G723" s="27" t="s">
        <v>175</v>
      </c>
      <c r="H723" s="27" t="s">
        <v>176</v>
      </c>
    </row>
    <row r="724" spans="6:8" x14ac:dyDescent="0.25">
      <c r="F724" s="27" t="s">
        <v>898</v>
      </c>
      <c r="G724" s="27" t="s">
        <v>899</v>
      </c>
      <c r="H724" s="27" t="s">
        <v>900</v>
      </c>
    </row>
    <row r="725" spans="6:8" x14ac:dyDescent="0.25">
      <c r="F725" s="27" t="s">
        <v>901</v>
      </c>
      <c r="G725" s="27" t="s">
        <v>150</v>
      </c>
      <c r="H725" s="27" t="s">
        <v>151</v>
      </c>
    </row>
    <row r="726" spans="6:8" x14ac:dyDescent="0.25">
      <c r="F726" s="27" t="s">
        <v>902</v>
      </c>
      <c r="G726" s="27" t="s">
        <v>135</v>
      </c>
      <c r="H726" s="27" t="s">
        <v>136</v>
      </c>
    </row>
    <row r="727" spans="6:8" x14ac:dyDescent="0.25">
      <c r="F727" s="27" t="s">
        <v>903</v>
      </c>
      <c r="G727" s="27" t="s">
        <v>231</v>
      </c>
      <c r="H727" s="27" t="s">
        <v>232</v>
      </c>
    </row>
    <row r="728" spans="6:8" x14ac:dyDescent="0.25">
      <c r="F728" s="27" t="s">
        <v>904</v>
      </c>
      <c r="G728" s="27" t="s">
        <v>199</v>
      </c>
      <c r="H728" s="27" t="s">
        <v>200</v>
      </c>
    </row>
    <row r="729" spans="6:8" x14ac:dyDescent="0.25">
      <c r="F729" s="27" t="s">
        <v>905</v>
      </c>
      <c r="G729" s="27" t="s">
        <v>165</v>
      </c>
      <c r="H729" s="27" t="s">
        <v>166</v>
      </c>
    </row>
    <row r="730" spans="6:8" x14ac:dyDescent="0.25">
      <c r="F730" s="27" t="s">
        <v>906</v>
      </c>
      <c r="G730" s="27" t="s">
        <v>76</v>
      </c>
      <c r="H730" s="27" t="s">
        <v>182</v>
      </c>
    </row>
    <row r="731" spans="6:8" x14ac:dyDescent="0.25">
      <c r="F731" s="27" t="s">
        <v>907</v>
      </c>
      <c r="G731" s="27" t="s">
        <v>138</v>
      </c>
      <c r="H731" s="27" t="s">
        <v>139</v>
      </c>
    </row>
    <row r="732" spans="6:8" x14ac:dyDescent="0.25">
      <c r="F732" s="27" t="s">
        <v>908</v>
      </c>
      <c r="G732" s="27" t="s">
        <v>150</v>
      </c>
      <c r="H732" s="27" t="s">
        <v>151</v>
      </c>
    </row>
    <row r="733" spans="6:8" x14ac:dyDescent="0.25">
      <c r="F733" s="27" t="s">
        <v>909</v>
      </c>
      <c r="G733" s="27" t="s">
        <v>493</v>
      </c>
      <c r="H733" s="27" t="s">
        <v>154</v>
      </c>
    </row>
    <row r="734" spans="6:8" x14ac:dyDescent="0.25">
      <c r="F734" s="27" t="s">
        <v>910</v>
      </c>
      <c r="G734" s="27" t="s">
        <v>493</v>
      </c>
      <c r="H734" s="27" t="s">
        <v>154</v>
      </c>
    </row>
    <row r="735" spans="6:8" x14ac:dyDescent="0.25">
      <c r="F735" s="27" t="s">
        <v>911</v>
      </c>
      <c r="G735" s="27" t="s">
        <v>416</v>
      </c>
      <c r="H735" s="27" t="s">
        <v>154</v>
      </c>
    </row>
    <row r="736" spans="6:8" x14ac:dyDescent="0.25">
      <c r="F736" s="27" t="s">
        <v>912</v>
      </c>
      <c r="G736" s="27" t="s">
        <v>76</v>
      </c>
      <c r="H736" s="27" t="s">
        <v>182</v>
      </c>
    </row>
    <row r="737" spans="6:8" x14ac:dyDescent="0.25">
      <c r="F737" s="27" t="s">
        <v>913</v>
      </c>
      <c r="G737" s="27" t="s">
        <v>172</v>
      </c>
      <c r="H737" s="27" t="s">
        <v>203</v>
      </c>
    </row>
    <row r="738" spans="6:8" x14ac:dyDescent="0.25">
      <c r="F738" s="27" t="s">
        <v>914</v>
      </c>
      <c r="G738" s="27" t="s">
        <v>416</v>
      </c>
      <c r="H738" s="27" t="s">
        <v>154</v>
      </c>
    </row>
    <row r="739" spans="6:8" x14ac:dyDescent="0.25">
      <c r="F739" s="27" t="s">
        <v>915</v>
      </c>
      <c r="G739" s="27" t="s">
        <v>455</v>
      </c>
      <c r="H739" s="27" t="s">
        <v>145</v>
      </c>
    </row>
    <row r="740" spans="6:8" x14ac:dyDescent="0.25">
      <c r="F740" s="27" t="s">
        <v>916</v>
      </c>
      <c r="G740" s="27" t="s">
        <v>239</v>
      </c>
      <c r="H740" s="27" t="s">
        <v>240</v>
      </c>
    </row>
    <row r="741" spans="6:8" x14ac:dyDescent="0.25">
      <c r="F741" s="27" t="s">
        <v>917</v>
      </c>
      <c r="G741" s="27" t="s">
        <v>253</v>
      </c>
      <c r="H741" s="27" t="s">
        <v>254</v>
      </c>
    </row>
    <row r="742" spans="6:8" x14ac:dyDescent="0.25">
      <c r="F742" s="27" t="s">
        <v>918</v>
      </c>
      <c r="G742" s="27" t="s">
        <v>108</v>
      </c>
      <c r="H742" s="27" t="s">
        <v>109</v>
      </c>
    </row>
    <row r="743" spans="6:8" x14ac:dyDescent="0.25">
      <c r="F743" s="27" t="s">
        <v>919</v>
      </c>
      <c r="G743" s="27" t="s">
        <v>231</v>
      </c>
      <c r="H743" s="27" t="s">
        <v>232</v>
      </c>
    </row>
    <row r="744" spans="6:8" x14ac:dyDescent="0.25">
      <c r="F744" s="27" t="s">
        <v>920</v>
      </c>
      <c r="G744" s="27" t="s">
        <v>108</v>
      </c>
      <c r="H744" s="27" t="s">
        <v>109</v>
      </c>
    </row>
    <row r="745" spans="6:8" x14ac:dyDescent="0.25">
      <c r="F745" s="27" t="s">
        <v>921</v>
      </c>
      <c r="G745" s="27" t="s">
        <v>416</v>
      </c>
      <c r="H745" s="27" t="s">
        <v>154</v>
      </c>
    </row>
    <row r="746" spans="6:8" x14ac:dyDescent="0.25">
      <c r="F746" s="27" t="s">
        <v>922</v>
      </c>
      <c r="G746" s="27" t="s">
        <v>231</v>
      </c>
      <c r="H746" s="27" t="s">
        <v>232</v>
      </c>
    </row>
    <row r="747" spans="6:8" x14ac:dyDescent="0.25">
      <c r="F747" s="27" t="s">
        <v>923</v>
      </c>
      <c r="G747" s="27" t="s">
        <v>108</v>
      </c>
      <c r="H747" s="27" t="s">
        <v>109</v>
      </c>
    </row>
    <row r="748" spans="6:8" x14ac:dyDescent="0.25">
      <c r="F748" s="27" t="s">
        <v>924</v>
      </c>
      <c r="G748" s="27" t="s">
        <v>108</v>
      </c>
      <c r="H748" s="27" t="s">
        <v>109</v>
      </c>
    </row>
    <row r="749" spans="6:8" x14ac:dyDescent="0.25">
      <c r="F749" s="27" t="s">
        <v>925</v>
      </c>
      <c r="G749" s="27" t="s">
        <v>76</v>
      </c>
      <c r="H749" s="27" t="s">
        <v>182</v>
      </c>
    </row>
    <row r="750" spans="6:8" x14ac:dyDescent="0.25">
      <c r="F750" s="27" t="s">
        <v>926</v>
      </c>
      <c r="G750" s="27" t="s">
        <v>493</v>
      </c>
      <c r="H750" s="27" t="s">
        <v>154</v>
      </c>
    </row>
    <row r="751" spans="6:8" x14ac:dyDescent="0.25">
      <c r="F751" s="27" t="s">
        <v>927</v>
      </c>
      <c r="G751" s="27" t="s">
        <v>138</v>
      </c>
      <c r="H751" s="27" t="s">
        <v>139</v>
      </c>
    </row>
    <row r="752" spans="6:8" x14ac:dyDescent="0.25">
      <c r="F752" s="27" t="s">
        <v>928</v>
      </c>
      <c r="G752" s="27" t="s">
        <v>153</v>
      </c>
      <c r="H752" s="27" t="s">
        <v>154</v>
      </c>
    </row>
    <row r="753" spans="6:8" x14ac:dyDescent="0.25">
      <c r="F753" s="27" t="s">
        <v>929</v>
      </c>
      <c r="G753" s="27" t="s">
        <v>108</v>
      </c>
      <c r="H753" s="27" t="s">
        <v>109</v>
      </c>
    </row>
    <row r="754" spans="6:8" x14ac:dyDescent="0.25">
      <c r="F754" s="27" t="s">
        <v>930</v>
      </c>
      <c r="G754" s="27" t="s">
        <v>207</v>
      </c>
      <c r="H754" s="27" t="s">
        <v>145</v>
      </c>
    </row>
    <row r="755" spans="6:8" x14ac:dyDescent="0.25">
      <c r="F755" s="27" t="s">
        <v>931</v>
      </c>
      <c r="G755" s="27" t="s">
        <v>131</v>
      </c>
      <c r="H755" s="27" t="s">
        <v>132</v>
      </c>
    </row>
    <row r="756" spans="6:8" x14ac:dyDescent="0.25">
      <c r="F756" s="27" t="s">
        <v>932</v>
      </c>
      <c r="G756" s="27" t="s">
        <v>493</v>
      </c>
      <c r="H756" s="27" t="s">
        <v>154</v>
      </c>
    </row>
    <row r="757" spans="6:8" x14ac:dyDescent="0.25">
      <c r="F757" s="27" t="s">
        <v>933</v>
      </c>
      <c r="G757" s="27" t="s">
        <v>90</v>
      </c>
      <c r="H757" s="27" t="s">
        <v>91</v>
      </c>
    </row>
    <row r="758" spans="6:8" x14ac:dyDescent="0.25">
      <c r="F758" s="27" t="s">
        <v>934</v>
      </c>
      <c r="G758" s="27" t="s">
        <v>169</v>
      </c>
      <c r="H758" s="27" t="s">
        <v>170</v>
      </c>
    </row>
    <row r="759" spans="6:8" x14ac:dyDescent="0.25">
      <c r="F759" s="27" t="s">
        <v>935</v>
      </c>
      <c r="G759" s="27" t="s">
        <v>76</v>
      </c>
      <c r="H759" s="27" t="s">
        <v>77</v>
      </c>
    </row>
    <row r="760" spans="6:8" x14ac:dyDescent="0.25">
      <c r="F760" s="27" t="s">
        <v>936</v>
      </c>
      <c r="G760" s="27" t="s">
        <v>138</v>
      </c>
      <c r="H760" s="27" t="s">
        <v>139</v>
      </c>
    </row>
    <row r="761" spans="6:8" x14ac:dyDescent="0.25">
      <c r="F761" s="27" t="s">
        <v>937</v>
      </c>
      <c r="G761" s="27" t="s">
        <v>131</v>
      </c>
      <c r="H761" s="27" t="s">
        <v>132</v>
      </c>
    </row>
    <row r="762" spans="6:8" x14ac:dyDescent="0.25">
      <c r="F762" s="27" t="s">
        <v>938</v>
      </c>
      <c r="G762" s="27" t="s">
        <v>150</v>
      </c>
      <c r="H762" s="27" t="s">
        <v>151</v>
      </c>
    </row>
    <row r="763" spans="6:8" x14ac:dyDescent="0.25">
      <c r="F763" s="27" t="s">
        <v>939</v>
      </c>
      <c r="G763" s="27" t="s">
        <v>169</v>
      </c>
      <c r="H763" s="27" t="s">
        <v>170</v>
      </c>
    </row>
    <row r="764" spans="6:8" x14ac:dyDescent="0.25">
      <c r="F764" s="27" t="s">
        <v>940</v>
      </c>
      <c r="G764" s="27" t="s">
        <v>175</v>
      </c>
      <c r="H764" s="27" t="s">
        <v>176</v>
      </c>
    </row>
    <row r="765" spans="6:8" x14ac:dyDescent="0.25">
      <c r="F765" s="27" t="s">
        <v>941</v>
      </c>
      <c r="G765" s="27" t="s">
        <v>231</v>
      </c>
      <c r="H765" s="27" t="s">
        <v>232</v>
      </c>
    </row>
    <row r="766" spans="6:8" x14ac:dyDescent="0.25">
      <c r="F766" s="27" t="s">
        <v>942</v>
      </c>
      <c r="G766" s="27" t="s">
        <v>131</v>
      </c>
      <c r="H766" s="27" t="s">
        <v>132</v>
      </c>
    </row>
    <row r="767" spans="6:8" x14ac:dyDescent="0.25">
      <c r="F767" s="27" t="s">
        <v>943</v>
      </c>
      <c r="G767" s="27" t="s">
        <v>131</v>
      </c>
      <c r="H767" s="27" t="s">
        <v>145</v>
      </c>
    </row>
    <row r="768" spans="6:8" x14ac:dyDescent="0.25">
      <c r="F768" s="27" t="s">
        <v>944</v>
      </c>
      <c r="G768" s="27" t="s">
        <v>114</v>
      </c>
      <c r="H768" s="27" t="s">
        <v>115</v>
      </c>
    </row>
    <row r="769" spans="6:8" x14ac:dyDescent="0.25">
      <c r="F769" s="27" t="s">
        <v>945</v>
      </c>
      <c r="G769" s="27" t="s">
        <v>223</v>
      </c>
      <c r="H769" s="27" t="s">
        <v>224</v>
      </c>
    </row>
    <row r="770" spans="6:8" x14ac:dyDescent="0.25">
      <c r="F770" s="27" t="s">
        <v>946</v>
      </c>
      <c r="G770" s="27" t="s">
        <v>199</v>
      </c>
      <c r="H770" s="27" t="s">
        <v>200</v>
      </c>
    </row>
    <row r="771" spans="6:8" x14ac:dyDescent="0.25">
      <c r="F771" s="27" t="s">
        <v>947</v>
      </c>
      <c r="G771" s="27" t="s">
        <v>172</v>
      </c>
      <c r="H771" s="27" t="s">
        <v>203</v>
      </c>
    </row>
    <row r="772" spans="6:8" x14ac:dyDescent="0.25">
      <c r="F772" s="27" t="s">
        <v>948</v>
      </c>
      <c r="G772" s="27" t="s">
        <v>131</v>
      </c>
      <c r="H772" s="27" t="s">
        <v>132</v>
      </c>
    </row>
    <row r="773" spans="6:8" x14ac:dyDescent="0.25">
      <c r="F773" s="27" t="s">
        <v>949</v>
      </c>
      <c r="G773" s="27" t="s">
        <v>90</v>
      </c>
      <c r="H773" s="27" t="s">
        <v>91</v>
      </c>
    </row>
    <row r="774" spans="6:8" x14ac:dyDescent="0.25">
      <c r="F774" s="27" t="s">
        <v>950</v>
      </c>
      <c r="G774" s="27" t="s">
        <v>172</v>
      </c>
      <c r="H774" s="27" t="s">
        <v>173</v>
      </c>
    </row>
    <row r="775" spans="6:8" x14ac:dyDescent="0.25">
      <c r="F775" s="27" t="s">
        <v>951</v>
      </c>
      <c r="G775" s="27" t="s">
        <v>172</v>
      </c>
      <c r="H775" s="27" t="s">
        <v>132</v>
      </c>
    </row>
    <row r="776" spans="6:8" x14ac:dyDescent="0.25">
      <c r="F776" s="27" t="s">
        <v>952</v>
      </c>
      <c r="G776" s="27" t="s">
        <v>144</v>
      </c>
      <c r="H776" s="27" t="s">
        <v>145</v>
      </c>
    </row>
    <row r="777" spans="6:8" x14ac:dyDescent="0.25">
      <c r="F777" s="27" t="s">
        <v>953</v>
      </c>
      <c r="G777" s="27" t="s">
        <v>124</v>
      </c>
      <c r="H777" s="27" t="s">
        <v>125</v>
      </c>
    </row>
    <row r="778" spans="6:8" x14ac:dyDescent="0.25">
      <c r="F778" s="27" t="s">
        <v>954</v>
      </c>
      <c r="G778" s="27" t="s">
        <v>76</v>
      </c>
      <c r="H778" s="27" t="s">
        <v>182</v>
      </c>
    </row>
    <row r="779" spans="6:8" x14ac:dyDescent="0.25">
      <c r="F779" s="27" t="s">
        <v>955</v>
      </c>
      <c r="G779" s="27" t="s">
        <v>165</v>
      </c>
      <c r="H779" s="27" t="s">
        <v>166</v>
      </c>
    </row>
    <row r="780" spans="6:8" x14ac:dyDescent="0.25">
      <c r="F780" s="27" t="s">
        <v>956</v>
      </c>
      <c r="G780" s="27" t="s">
        <v>239</v>
      </c>
      <c r="H780" s="27" t="s">
        <v>240</v>
      </c>
    </row>
    <row r="781" spans="6:8" x14ac:dyDescent="0.25">
      <c r="F781" s="27" t="s">
        <v>957</v>
      </c>
      <c r="G781" s="27" t="s">
        <v>108</v>
      </c>
      <c r="H781" s="27" t="s">
        <v>109</v>
      </c>
    </row>
    <row r="782" spans="6:8" x14ac:dyDescent="0.25">
      <c r="F782" s="27" t="s">
        <v>958</v>
      </c>
      <c r="G782" s="27" t="s">
        <v>160</v>
      </c>
      <c r="H782" s="27" t="s">
        <v>161</v>
      </c>
    </row>
    <row r="783" spans="6:8" x14ac:dyDescent="0.25">
      <c r="F783" s="27" t="s">
        <v>959</v>
      </c>
      <c r="G783" s="27" t="s">
        <v>76</v>
      </c>
      <c r="H783" s="27" t="s">
        <v>77</v>
      </c>
    </row>
    <row r="784" spans="6:8" x14ac:dyDescent="0.25">
      <c r="F784" s="27" t="s">
        <v>960</v>
      </c>
      <c r="G784" s="27" t="s">
        <v>131</v>
      </c>
      <c r="H784" s="27" t="s">
        <v>132</v>
      </c>
    </row>
    <row r="785" spans="6:8" x14ac:dyDescent="0.25">
      <c r="F785" s="27" t="s">
        <v>961</v>
      </c>
      <c r="G785" s="27" t="s">
        <v>150</v>
      </c>
      <c r="H785" s="27" t="s">
        <v>151</v>
      </c>
    </row>
    <row r="786" spans="6:8" x14ac:dyDescent="0.25">
      <c r="F786" s="27" t="s">
        <v>962</v>
      </c>
      <c r="G786" s="27" t="s">
        <v>175</v>
      </c>
      <c r="H786" s="27" t="s">
        <v>176</v>
      </c>
    </row>
    <row r="787" spans="6:8" x14ac:dyDescent="0.25">
      <c r="F787" s="27" t="s">
        <v>963</v>
      </c>
      <c r="G787" s="27" t="s">
        <v>135</v>
      </c>
      <c r="H787" s="27" t="s">
        <v>136</v>
      </c>
    </row>
    <row r="788" spans="6:8" x14ac:dyDescent="0.25">
      <c r="F788" s="27" t="s">
        <v>964</v>
      </c>
      <c r="G788" s="27" t="s">
        <v>114</v>
      </c>
      <c r="H788" s="27" t="s">
        <v>115</v>
      </c>
    </row>
    <row r="789" spans="6:8" x14ac:dyDescent="0.25">
      <c r="F789" s="27" t="s">
        <v>965</v>
      </c>
      <c r="G789" s="27" t="s">
        <v>114</v>
      </c>
      <c r="H789" s="27" t="s">
        <v>115</v>
      </c>
    </row>
    <row r="790" spans="6:8" x14ac:dyDescent="0.25">
      <c r="F790" s="27" t="s">
        <v>966</v>
      </c>
      <c r="G790" s="27" t="s">
        <v>124</v>
      </c>
      <c r="H790" s="27" t="s">
        <v>125</v>
      </c>
    </row>
    <row r="791" spans="6:8" x14ac:dyDescent="0.25">
      <c r="F791" s="27" t="s">
        <v>967</v>
      </c>
      <c r="G791" s="27" t="s">
        <v>160</v>
      </c>
      <c r="H791" s="27" t="s">
        <v>161</v>
      </c>
    </row>
    <row r="792" spans="6:8" x14ac:dyDescent="0.25">
      <c r="F792" s="27" t="s">
        <v>968</v>
      </c>
      <c r="G792" s="27" t="s">
        <v>156</v>
      </c>
      <c r="H792" s="27" t="s">
        <v>157</v>
      </c>
    </row>
    <row r="793" spans="6:8" x14ac:dyDescent="0.25">
      <c r="F793" s="27" t="s">
        <v>969</v>
      </c>
      <c r="G793" s="27" t="s">
        <v>76</v>
      </c>
      <c r="H793" s="27" t="s">
        <v>77</v>
      </c>
    </row>
    <row r="794" spans="6:8" x14ac:dyDescent="0.25">
      <c r="F794" s="27" t="s">
        <v>970</v>
      </c>
      <c r="G794" s="27" t="s">
        <v>138</v>
      </c>
      <c r="H794" s="27" t="s">
        <v>290</v>
      </c>
    </row>
    <row r="795" spans="6:8" x14ac:dyDescent="0.25">
      <c r="F795" s="27" t="s">
        <v>971</v>
      </c>
      <c r="G795" s="27" t="s">
        <v>141</v>
      </c>
      <c r="H795" s="27" t="s">
        <v>142</v>
      </c>
    </row>
    <row r="796" spans="6:8" x14ac:dyDescent="0.25">
      <c r="F796" s="27" t="s">
        <v>972</v>
      </c>
      <c r="G796" s="27" t="s">
        <v>114</v>
      </c>
      <c r="H796" s="27" t="s">
        <v>115</v>
      </c>
    </row>
    <row r="797" spans="6:8" x14ac:dyDescent="0.25">
      <c r="F797" s="27" t="s">
        <v>199</v>
      </c>
      <c r="G797" s="27" t="s">
        <v>141</v>
      </c>
      <c r="H797" s="27" t="s">
        <v>142</v>
      </c>
    </row>
    <row r="798" spans="6:8" x14ac:dyDescent="0.25">
      <c r="F798" s="27" t="s">
        <v>973</v>
      </c>
      <c r="G798" s="27" t="s">
        <v>119</v>
      </c>
      <c r="H798" s="27" t="s">
        <v>120</v>
      </c>
    </row>
    <row r="799" spans="6:8" x14ac:dyDescent="0.25">
      <c r="F799" s="27" t="s">
        <v>974</v>
      </c>
      <c r="G799" s="27" t="s">
        <v>150</v>
      </c>
      <c r="H799" s="27" t="s">
        <v>151</v>
      </c>
    </row>
    <row r="800" spans="6:8" x14ac:dyDescent="0.25">
      <c r="F800" s="27" t="s">
        <v>975</v>
      </c>
      <c r="G800" s="27" t="s">
        <v>160</v>
      </c>
      <c r="H800" s="27" t="s">
        <v>161</v>
      </c>
    </row>
    <row r="801" spans="6:8" x14ac:dyDescent="0.25">
      <c r="F801" s="27" t="s">
        <v>976</v>
      </c>
      <c r="G801" s="27" t="s">
        <v>175</v>
      </c>
      <c r="H801" s="27" t="s">
        <v>176</v>
      </c>
    </row>
    <row r="802" spans="6:8" x14ac:dyDescent="0.25">
      <c r="F802" s="27" t="s">
        <v>977</v>
      </c>
      <c r="G802" s="27" t="s">
        <v>172</v>
      </c>
      <c r="H802" s="27" t="s">
        <v>203</v>
      </c>
    </row>
    <row r="803" spans="6:8" x14ac:dyDescent="0.25">
      <c r="F803" s="27" t="s">
        <v>978</v>
      </c>
      <c r="G803" s="27" t="s">
        <v>169</v>
      </c>
      <c r="H803" s="27" t="s">
        <v>170</v>
      </c>
    </row>
    <row r="804" spans="6:8" x14ac:dyDescent="0.25">
      <c r="F804" s="27" t="s">
        <v>979</v>
      </c>
      <c r="G804" s="27" t="s">
        <v>175</v>
      </c>
      <c r="H804" s="27" t="s">
        <v>176</v>
      </c>
    </row>
    <row r="805" spans="6:8" x14ac:dyDescent="0.25">
      <c r="F805" s="27" t="s">
        <v>980</v>
      </c>
      <c r="G805" s="27" t="s">
        <v>138</v>
      </c>
      <c r="H805" s="27" t="s">
        <v>139</v>
      </c>
    </row>
    <row r="806" spans="6:8" x14ac:dyDescent="0.25">
      <c r="F806" s="27" t="s">
        <v>981</v>
      </c>
      <c r="G806" s="27" t="s">
        <v>239</v>
      </c>
      <c r="H806" s="27" t="s">
        <v>240</v>
      </c>
    </row>
    <row r="807" spans="6:8" x14ac:dyDescent="0.25">
      <c r="F807" s="27" t="s">
        <v>982</v>
      </c>
      <c r="G807" s="27" t="s">
        <v>76</v>
      </c>
      <c r="H807" s="27" t="s">
        <v>182</v>
      </c>
    </row>
    <row r="808" spans="6:8" x14ac:dyDescent="0.25">
      <c r="F808" s="27" t="s">
        <v>983</v>
      </c>
      <c r="G808" s="27" t="s">
        <v>239</v>
      </c>
      <c r="H808" s="27" t="s">
        <v>240</v>
      </c>
    </row>
    <row r="809" spans="6:8" x14ac:dyDescent="0.25">
      <c r="F809" s="27" t="s">
        <v>984</v>
      </c>
      <c r="G809" s="27" t="s">
        <v>144</v>
      </c>
      <c r="H809" s="27" t="s">
        <v>145</v>
      </c>
    </row>
    <row r="810" spans="6:8" x14ac:dyDescent="0.25">
      <c r="F810" s="27" t="s">
        <v>985</v>
      </c>
      <c r="G810" s="27" t="s">
        <v>165</v>
      </c>
      <c r="H810" s="27" t="s">
        <v>166</v>
      </c>
    </row>
    <row r="811" spans="6:8" x14ac:dyDescent="0.25">
      <c r="F811" s="27" t="s">
        <v>986</v>
      </c>
      <c r="G811" s="27" t="s">
        <v>76</v>
      </c>
      <c r="H811" s="27" t="s">
        <v>182</v>
      </c>
    </row>
    <row r="812" spans="6:8" x14ac:dyDescent="0.25">
      <c r="F812" s="27" t="s">
        <v>987</v>
      </c>
      <c r="G812" s="27" t="s">
        <v>76</v>
      </c>
      <c r="H812" s="27" t="s">
        <v>245</v>
      </c>
    </row>
    <row r="813" spans="6:8" x14ac:dyDescent="0.25">
      <c r="F813" s="27" t="s">
        <v>988</v>
      </c>
      <c r="G813" s="27" t="s">
        <v>172</v>
      </c>
      <c r="H813" s="27" t="s">
        <v>132</v>
      </c>
    </row>
    <row r="814" spans="6:8" x14ac:dyDescent="0.25">
      <c r="F814" s="27" t="s">
        <v>989</v>
      </c>
      <c r="G814" s="27" t="s">
        <v>144</v>
      </c>
      <c r="H814" s="27" t="s">
        <v>145</v>
      </c>
    </row>
    <row r="815" spans="6:8" x14ac:dyDescent="0.25">
      <c r="F815" s="27" t="s">
        <v>990</v>
      </c>
      <c r="G815" s="27" t="s">
        <v>172</v>
      </c>
      <c r="H815" s="27" t="s">
        <v>203</v>
      </c>
    </row>
    <row r="816" spans="6:8" x14ac:dyDescent="0.25">
      <c r="F816" s="27" t="s">
        <v>991</v>
      </c>
      <c r="G816" s="27" t="s">
        <v>231</v>
      </c>
      <c r="H816" s="27" t="s">
        <v>232</v>
      </c>
    </row>
    <row r="817" spans="6:8" x14ac:dyDescent="0.25">
      <c r="F817" s="27" t="s">
        <v>992</v>
      </c>
      <c r="G817" s="27" t="s">
        <v>119</v>
      </c>
      <c r="H817" s="27" t="s">
        <v>120</v>
      </c>
    </row>
    <row r="818" spans="6:8" x14ac:dyDescent="0.25">
      <c r="F818" s="27" t="s">
        <v>993</v>
      </c>
      <c r="G818" s="27" t="s">
        <v>141</v>
      </c>
      <c r="H818" s="27" t="s">
        <v>142</v>
      </c>
    </row>
    <row r="819" spans="6:8" x14ac:dyDescent="0.25">
      <c r="F819" s="27" t="s">
        <v>994</v>
      </c>
      <c r="G819" s="27" t="s">
        <v>165</v>
      </c>
      <c r="H819" s="27" t="s">
        <v>166</v>
      </c>
    </row>
    <row r="820" spans="6:8" x14ac:dyDescent="0.25">
      <c r="F820" s="27" t="s">
        <v>995</v>
      </c>
      <c r="G820" s="27" t="s">
        <v>90</v>
      </c>
      <c r="H820" s="27" t="s">
        <v>91</v>
      </c>
    </row>
    <row r="821" spans="6:8" x14ac:dyDescent="0.25">
      <c r="F821" s="27" t="s">
        <v>996</v>
      </c>
      <c r="G821" s="27" t="s">
        <v>175</v>
      </c>
      <c r="H821" s="27" t="s">
        <v>176</v>
      </c>
    </row>
    <row r="822" spans="6:8" x14ac:dyDescent="0.25">
      <c r="F822" s="27" t="s">
        <v>997</v>
      </c>
      <c r="G822" s="27" t="s">
        <v>223</v>
      </c>
      <c r="H822" s="27" t="s">
        <v>224</v>
      </c>
    </row>
    <row r="823" spans="6:8" x14ac:dyDescent="0.25">
      <c r="F823" s="27" t="s">
        <v>998</v>
      </c>
      <c r="G823" s="27" t="s">
        <v>76</v>
      </c>
      <c r="H823" s="27" t="s">
        <v>182</v>
      </c>
    </row>
    <row r="824" spans="6:8" x14ac:dyDescent="0.25">
      <c r="F824" s="27" t="s">
        <v>999</v>
      </c>
      <c r="G824" s="27" t="s">
        <v>172</v>
      </c>
      <c r="H824" s="27" t="s">
        <v>203</v>
      </c>
    </row>
    <row r="825" spans="6:8" x14ac:dyDescent="0.25">
      <c r="F825" s="27" t="s">
        <v>1000</v>
      </c>
      <c r="G825" s="27" t="s">
        <v>141</v>
      </c>
      <c r="H825" s="27" t="s">
        <v>142</v>
      </c>
    </row>
    <row r="826" spans="6:8" x14ac:dyDescent="0.25">
      <c r="F826" s="27" t="s">
        <v>1001</v>
      </c>
      <c r="G826" s="27" t="s">
        <v>150</v>
      </c>
      <c r="H826" s="27" t="s">
        <v>151</v>
      </c>
    </row>
    <row r="827" spans="6:8" x14ac:dyDescent="0.25">
      <c r="F827" s="27" t="s">
        <v>1002</v>
      </c>
      <c r="G827" s="27" t="s">
        <v>299</v>
      </c>
      <c r="H827" s="27" t="s">
        <v>300</v>
      </c>
    </row>
    <row r="828" spans="6:8" x14ac:dyDescent="0.25">
      <c r="F828" s="27" t="s">
        <v>1003</v>
      </c>
      <c r="G828" s="27" t="s">
        <v>119</v>
      </c>
      <c r="H828" s="27" t="s">
        <v>120</v>
      </c>
    </row>
    <row r="829" spans="6:8" x14ac:dyDescent="0.25">
      <c r="F829" s="27" t="s">
        <v>1004</v>
      </c>
      <c r="G829" s="27" t="s">
        <v>135</v>
      </c>
      <c r="H829" s="27" t="s">
        <v>136</v>
      </c>
    </row>
    <row r="830" spans="6:8" x14ac:dyDescent="0.25">
      <c r="F830" s="27" t="s">
        <v>1005</v>
      </c>
      <c r="G830" s="27" t="s">
        <v>899</v>
      </c>
      <c r="H830" s="27" t="s">
        <v>900</v>
      </c>
    </row>
    <row r="831" spans="6:8" x14ac:dyDescent="0.25">
      <c r="F831" s="27" t="s">
        <v>1006</v>
      </c>
      <c r="G831" s="27" t="s">
        <v>138</v>
      </c>
      <c r="H831" s="27" t="s">
        <v>139</v>
      </c>
    </row>
    <row r="832" spans="6:8" x14ac:dyDescent="0.25">
      <c r="F832" s="27" t="s">
        <v>1007</v>
      </c>
      <c r="G832" s="27" t="s">
        <v>76</v>
      </c>
      <c r="H832" s="27" t="s">
        <v>182</v>
      </c>
    </row>
    <row r="833" spans="6:8" x14ac:dyDescent="0.25">
      <c r="F833" s="27" t="s">
        <v>1008</v>
      </c>
      <c r="G833" s="27" t="s">
        <v>150</v>
      </c>
      <c r="H833" s="27" t="s">
        <v>151</v>
      </c>
    </row>
    <row r="834" spans="6:8" x14ac:dyDescent="0.25">
      <c r="F834" s="27" t="s">
        <v>1009</v>
      </c>
      <c r="G834" s="27" t="s">
        <v>231</v>
      </c>
      <c r="H834" s="27" t="s">
        <v>232</v>
      </c>
    </row>
    <row r="835" spans="6:8" x14ac:dyDescent="0.25">
      <c r="F835" s="27" t="s">
        <v>1010</v>
      </c>
      <c r="G835" s="27" t="s">
        <v>231</v>
      </c>
      <c r="H835" s="27" t="s">
        <v>232</v>
      </c>
    </row>
    <row r="836" spans="6:8" x14ac:dyDescent="0.25">
      <c r="F836" s="27" t="s">
        <v>1011</v>
      </c>
      <c r="G836" s="27" t="s">
        <v>175</v>
      </c>
      <c r="H836" s="27" t="s">
        <v>176</v>
      </c>
    </row>
    <row r="837" spans="6:8" x14ac:dyDescent="0.25">
      <c r="F837" s="27" t="s">
        <v>1012</v>
      </c>
      <c r="G837" s="27" t="s">
        <v>131</v>
      </c>
      <c r="H837" s="27" t="s">
        <v>132</v>
      </c>
    </row>
    <row r="838" spans="6:8" x14ac:dyDescent="0.25">
      <c r="F838" s="27" t="s">
        <v>1013</v>
      </c>
      <c r="G838" s="27" t="s">
        <v>138</v>
      </c>
      <c r="H838" s="27" t="s">
        <v>139</v>
      </c>
    </row>
    <row r="839" spans="6:8" x14ac:dyDescent="0.25">
      <c r="F839" s="27" t="s">
        <v>1014</v>
      </c>
      <c r="G839" s="27" t="s">
        <v>299</v>
      </c>
      <c r="H839" s="27" t="s">
        <v>317</v>
      </c>
    </row>
    <row r="840" spans="6:8" x14ac:dyDescent="0.25">
      <c r="F840" s="27" t="s">
        <v>1015</v>
      </c>
      <c r="G840" s="27" t="s">
        <v>131</v>
      </c>
      <c r="H840" s="27" t="s">
        <v>132</v>
      </c>
    </row>
    <row r="841" spans="6:8" x14ac:dyDescent="0.25">
      <c r="F841" s="27" t="s">
        <v>1016</v>
      </c>
      <c r="G841" s="27" t="s">
        <v>150</v>
      </c>
      <c r="H841" s="27" t="s">
        <v>151</v>
      </c>
    </row>
    <row r="842" spans="6:8" x14ac:dyDescent="0.25">
      <c r="F842" s="27" t="s">
        <v>1017</v>
      </c>
      <c r="G842" s="27" t="s">
        <v>231</v>
      </c>
      <c r="H842" s="27" t="s">
        <v>232</v>
      </c>
    </row>
    <row r="843" spans="6:8" x14ac:dyDescent="0.25">
      <c r="F843" s="27" t="s">
        <v>1018</v>
      </c>
      <c r="G843" s="27" t="s">
        <v>90</v>
      </c>
      <c r="H843" s="27" t="s">
        <v>91</v>
      </c>
    </row>
    <row r="844" spans="6:8" x14ac:dyDescent="0.25">
      <c r="F844" s="27" t="s">
        <v>1019</v>
      </c>
      <c r="G844" s="27" t="s">
        <v>76</v>
      </c>
      <c r="H844" s="27" t="s">
        <v>77</v>
      </c>
    </row>
    <row r="845" spans="6:8" x14ac:dyDescent="0.25">
      <c r="F845" s="27" t="s">
        <v>1020</v>
      </c>
      <c r="G845" s="27" t="s">
        <v>231</v>
      </c>
      <c r="H845" s="27" t="s">
        <v>232</v>
      </c>
    </row>
    <row r="846" spans="6:8" x14ac:dyDescent="0.25">
      <c r="F846" s="27" t="s">
        <v>1021</v>
      </c>
      <c r="G846" s="27" t="s">
        <v>108</v>
      </c>
      <c r="H846" s="27" t="s">
        <v>109</v>
      </c>
    </row>
    <row r="847" spans="6:8" x14ac:dyDescent="0.25">
      <c r="F847" s="27" t="s">
        <v>1022</v>
      </c>
      <c r="G847" s="27" t="s">
        <v>131</v>
      </c>
      <c r="H847" s="27" t="s">
        <v>132</v>
      </c>
    </row>
    <row r="848" spans="6:8" x14ac:dyDescent="0.25">
      <c r="F848" s="27" t="s">
        <v>1023</v>
      </c>
      <c r="G848" s="27" t="s">
        <v>90</v>
      </c>
      <c r="H848" s="27" t="s">
        <v>91</v>
      </c>
    </row>
    <row r="849" spans="6:8" x14ac:dyDescent="0.25">
      <c r="F849" s="27" t="s">
        <v>1024</v>
      </c>
      <c r="G849" s="27" t="s">
        <v>124</v>
      </c>
      <c r="H849" s="27" t="s">
        <v>220</v>
      </c>
    </row>
    <row r="850" spans="6:8" x14ac:dyDescent="0.25">
      <c r="F850" s="27" t="s">
        <v>1025</v>
      </c>
      <c r="G850" s="27" t="s">
        <v>135</v>
      </c>
      <c r="H850" s="27" t="s">
        <v>136</v>
      </c>
    </row>
    <row r="851" spans="6:8" x14ac:dyDescent="0.25">
      <c r="F851" s="27" t="s">
        <v>1026</v>
      </c>
      <c r="G851" s="27" t="s">
        <v>172</v>
      </c>
      <c r="H851" s="27" t="s">
        <v>203</v>
      </c>
    </row>
    <row r="852" spans="6:8" x14ac:dyDescent="0.25">
      <c r="F852" s="27" t="s">
        <v>1027</v>
      </c>
      <c r="G852" s="27" t="s">
        <v>124</v>
      </c>
      <c r="H852" s="27" t="s">
        <v>220</v>
      </c>
    </row>
    <row r="853" spans="6:8" x14ac:dyDescent="0.25">
      <c r="F853" s="27" t="s">
        <v>1028</v>
      </c>
      <c r="G853" s="27" t="s">
        <v>253</v>
      </c>
      <c r="H853" s="27" t="s">
        <v>254</v>
      </c>
    </row>
    <row r="854" spans="6:8" x14ac:dyDescent="0.25">
      <c r="F854" s="27" t="s">
        <v>1029</v>
      </c>
      <c r="G854" s="27" t="s">
        <v>124</v>
      </c>
      <c r="H854" s="27" t="s">
        <v>125</v>
      </c>
    </row>
    <row r="855" spans="6:8" x14ac:dyDescent="0.25">
      <c r="F855" s="27" t="s">
        <v>1030</v>
      </c>
      <c r="G855" s="27" t="s">
        <v>76</v>
      </c>
      <c r="H855" s="27" t="s">
        <v>77</v>
      </c>
    </row>
    <row r="856" spans="6:8" x14ac:dyDescent="0.25">
      <c r="F856" s="27" t="s">
        <v>1031</v>
      </c>
      <c r="G856" s="27" t="s">
        <v>131</v>
      </c>
      <c r="H856" s="27" t="s">
        <v>132</v>
      </c>
    </row>
    <row r="857" spans="6:8" x14ac:dyDescent="0.25">
      <c r="F857" s="27" t="s">
        <v>1032</v>
      </c>
      <c r="G857" s="27" t="s">
        <v>416</v>
      </c>
      <c r="H857" s="27" t="s">
        <v>154</v>
      </c>
    </row>
    <row r="858" spans="6:8" x14ac:dyDescent="0.25">
      <c r="F858" s="27" t="s">
        <v>1033</v>
      </c>
      <c r="G858" s="27" t="s">
        <v>138</v>
      </c>
      <c r="H858" s="27" t="s">
        <v>139</v>
      </c>
    </row>
    <row r="859" spans="6:8" x14ac:dyDescent="0.25">
      <c r="F859" s="27" t="s">
        <v>1034</v>
      </c>
      <c r="G859" s="27" t="s">
        <v>124</v>
      </c>
      <c r="H859" s="27" t="s">
        <v>220</v>
      </c>
    </row>
    <row r="860" spans="6:8" x14ac:dyDescent="0.25">
      <c r="F860" s="27" t="s">
        <v>1035</v>
      </c>
      <c r="G860" s="27" t="s">
        <v>124</v>
      </c>
      <c r="H860" s="27" t="s">
        <v>125</v>
      </c>
    </row>
    <row r="861" spans="6:8" x14ac:dyDescent="0.25">
      <c r="F861" s="27" t="s">
        <v>1036</v>
      </c>
      <c r="G861" s="27" t="s">
        <v>76</v>
      </c>
      <c r="H861" s="27" t="s">
        <v>182</v>
      </c>
    </row>
    <row r="862" spans="6:8" x14ac:dyDescent="0.25">
      <c r="F862" s="27" t="s">
        <v>1037</v>
      </c>
      <c r="G862" s="27" t="s">
        <v>138</v>
      </c>
      <c r="H862" s="27" t="s">
        <v>139</v>
      </c>
    </row>
    <row r="863" spans="6:8" x14ac:dyDescent="0.25">
      <c r="F863" s="27" t="s">
        <v>1038</v>
      </c>
      <c r="G863" s="27" t="s">
        <v>141</v>
      </c>
      <c r="H863" s="27" t="s">
        <v>142</v>
      </c>
    </row>
    <row r="864" spans="6:8" x14ac:dyDescent="0.25">
      <c r="F864" s="27" t="s">
        <v>1039</v>
      </c>
      <c r="G864" s="27" t="s">
        <v>76</v>
      </c>
      <c r="H864" s="27" t="s">
        <v>182</v>
      </c>
    </row>
    <row r="865" spans="6:8" x14ac:dyDescent="0.25">
      <c r="F865" s="27" t="s">
        <v>1040</v>
      </c>
      <c r="G865" s="27" t="s">
        <v>138</v>
      </c>
      <c r="H865" s="27" t="s">
        <v>139</v>
      </c>
    </row>
    <row r="866" spans="6:8" x14ac:dyDescent="0.25">
      <c r="F866" s="27" t="s">
        <v>1041</v>
      </c>
      <c r="G866" s="27" t="s">
        <v>172</v>
      </c>
      <c r="H866" s="27" t="s">
        <v>203</v>
      </c>
    </row>
    <row r="867" spans="6:8" x14ac:dyDescent="0.25">
      <c r="F867" s="27" t="s">
        <v>1042</v>
      </c>
      <c r="G867" s="27" t="s">
        <v>231</v>
      </c>
      <c r="H867" s="27" t="s">
        <v>232</v>
      </c>
    </row>
    <row r="868" spans="6:8" x14ac:dyDescent="0.25">
      <c r="F868" s="27" t="s">
        <v>1043</v>
      </c>
      <c r="G868" s="27" t="s">
        <v>153</v>
      </c>
      <c r="H868" s="27" t="s">
        <v>154</v>
      </c>
    </row>
    <row r="869" spans="6:8" x14ac:dyDescent="0.25">
      <c r="F869" s="27" t="s">
        <v>1044</v>
      </c>
      <c r="G869" s="27" t="s">
        <v>323</v>
      </c>
      <c r="H869" s="27" t="s">
        <v>254</v>
      </c>
    </row>
    <row r="870" spans="6:8" x14ac:dyDescent="0.25">
      <c r="F870" s="27" t="s">
        <v>1045</v>
      </c>
      <c r="G870" s="27" t="s">
        <v>114</v>
      </c>
      <c r="H870" s="27" t="s">
        <v>115</v>
      </c>
    </row>
    <row r="871" spans="6:8" x14ac:dyDescent="0.25">
      <c r="F871" s="27" t="s">
        <v>1046</v>
      </c>
      <c r="G871" s="27" t="s">
        <v>108</v>
      </c>
      <c r="H871" s="27" t="s">
        <v>109</v>
      </c>
    </row>
    <row r="872" spans="6:8" x14ac:dyDescent="0.25">
      <c r="F872" s="27" t="s">
        <v>1047</v>
      </c>
      <c r="G872" s="27" t="s">
        <v>299</v>
      </c>
      <c r="H872" s="27" t="s">
        <v>300</v>
      </c>
    </row>
    <row r="873" spans="6:8" x14ac:dyDescent="0.25">
      <c r="F873" s="27" t="s">
        <v>1048</v>
      </c>
      <c r="G873" s="27" t="s">
        <v>131</v>
      </c>
      <c r="H873" s="27" t="s">
        <v>132</v>
      </c>
    </row>
    <row r="874" spans="6:8" x14ac:dyDescent="0.25">
      <c r="F874" s="27" t="s">
        <v>1049</v>
      </c>
      <c r="G874" s="27" t="s">
        <v>76</v>
      </c>
      <c r="H874" s="27" t="s">
        <v>101</v>
      </c>
    </row>
    <row r="875" spans="6:8" x14ac:dyDescent="0.25">
      <c r="F875" s="27" t="s">
        <v>1050</v>
      </c>
      <c r="G875" s="27" t="s">
        <v>156</v>
      </c>
      <c r="H875" s="27" t="s">
        <v>157</v>
      </c>
    </row>
    <row r="876" spans="6:8" x14ac:dyDescent="0.25">
      <c r="F876" s="27" t="s">
        <v>1051</v>
      </c>
      <c r="G876" s="27" t="s">
        <v>124</v>
      </c>
      <c r="H876" s="27" t="s">
        <v>220</v>
      </c>
    </row>
    <row r="877" spans="6:8" x14ac:dyDescent="0.25">
      <c r="F877" s="27" t="s">
        <v>1052</v>
      </c>
      <c r="G877" s="27" t="s">
        <v>108</v>
      </c>
      <c r="H877" s="27" t="s">
        <v>109</v>
      </c>
    </row>
    <row r="878" spans="6:8" x14ac:dyDescent="0.25">
      <c r="F878" s="27" t="s">
        <v>1053</v>
      </c>
      <c r="G878" s="27" t="s">
        <v>150</v>
      </c>
      <c r="H878" s="27" t="s">
        <v>151</v>
      </c>
    </row>
    <row r="879" spans="6:8" x14ac:dyDescent="0.25">
      <c r="F879" s="27" t="s">
        <v>1054</v>
      </c>
      <c r="G879" s="27" t="s">
        <v>76</v>
      </c>
      <c r="H879" s="27" t="s">
        <v>77</v>
      </c>
    </row>
    <row r="880" spans="6:8" x14ac:dyDescent="0.25">
      <c r="F880" s="27" t="s">
        <v>1055</v>
      </c>
      <c r="G880" s="27" t="s">
        <v>175</v>
      </c>
      <c r="H880" s="27" t="s">
        <v>176</v>
      </c>
    </row>
    <row r="881" spans="6:8" x14ac:dyDescent="0.25">
      <c r="F881" s="27" t="s">
        <v>1056</v>
      </c>
      <c r="G881" s="27" t="s">
        <v>172</v>
      </c>
      <c r="H881" s="27" t="s">
        <v>173</v>
      </c>
    </row>
    <row r="882" spans="6:8" x14ac:dyDescent="0.25">
      <c r="F882" s="27" t="s">
        <v>1057</v>
      </c>
      <c r="G882" s="27" t="s">
        <v>144</v>
      </c>
      <c r="H882" s="27" t="s">
        <v>145</v>
      </c>
    </row>
    <row r="883" spans="6:8" x14ac:dyDescent="0.25">
      <c r="F883" s="27" t="s">
        <v>1058</v>
      </c>
      <c r="G883" s="27" t="s">
        <v>144</v>
      </c>
      <c r="H883" s="27" t="s">
        <v>145</v>
      </c>
    </row>
    <row r="884" spans="6:8" x14ac:dyDescent="0.25">
      <c r="F884" s="27" t="s">
        <v>1059</v>
      </c>
      <c r="G884" s="27" t="s">
        <v>299</v>
      </c>
      <c r="H884" s="27" t="s">
        <v>300</v>
      </c>
    </row>
    <row r="885" spans="6:8" x14ac:dyDescent="0.25">
      <c r="F885" s="27" t="s">
        <v>1060</v>
      </c>
      <c r="G885" s="27" t="s">
        <v>299</v>
      </c>
      <c r="H885" s="27" t="s">
        <v>317</v>
      </c>
    </row>
    <row r="886" spans="6:8" x14ac:dyDescent="0.25">
      <c r="F886" s="27" t="s">
        <v>1061</v>
      </c>
      <c r="G886" s="27" t="s">
        <v>135</v>
      </c>
      <c r="H886" s="27" t="s">
        <v>136</v>
      </c>
    </row>
    <row r="887" spans="6:8" x14ac:dyDescent="0.25">
      <c r="F887" s="27" t="s">
        <v>1062</v>
      </c>
      <c r="G887" s="27" t="s">
        <v>108</v>
      </c>
      <c r="H887" s="27" t="s">
        <v>109</v>
      </c>
    </row>
    <row r="888" spans="6:8" x14ac:dyDescent="0.25">
      <c r="F888" s="27" t="s">
        <v>1063</v>
      </c>
      <c r="G888" s="27" t="s">
        <v>124</v>
      </c>
      <c r="H888" s="27" t="s">
        <v>125</v>
      </c>
    </row>
    <row r="889" spans="6:8" x14ac:dyDescent="0.25">
      <c r="F889" s="27" t="s">
        <v>1064</v>
      </c>
      <c r="G889" s="27" t="s">
        <v>172</v>
      </c>
      <c r="H889" s="27" t="s">
        <v>203</v>
      </c>
    </row>
    <row r="890" spans="6:8" x14ac:dyDescent="0.25">
      <c r="F890" s="27" t="s">
        <v>1065</v>
      </c>
      <c r="G890" s="27" t="s">
        <v>416</v>
      </c>
      <c r="H890" s="27" t="s">
        <v>154</v>
      </c>
    </row>
    <row r="891" spans="6:8" x14ac:dyDescent="0.25">
      <c r="F891" s="27" t="s">
        <v>1066</v>
      </c>
      <c r="G891" s="27" t="s">
        <v>138</v>
      </c>
      <c r="H891" s="27" t="s">
        <v>139</v>
      </c>
    </row>
    <row r="892" spans="6:8" x14ac:dyDescent="0.25">
      <c r="F892" s="27" t="s">
        <v>1067</v>
      </c>
      <c r="G892" s="27" t="s">
        <v>172</v>
      </c>
      <c r="H892" s="27" t="s">
        <v>132</v>
      </c>
    </row>
    <row r="893" spans="6:8" x14ac:dyDescent="0.25">
      <c r="F893" s="27" t="s">
        <v>1068</v>
      </c>
      <c r="G893" s="27" t="s">
        <v>299</v>
      </c>
      <c r="H893" s="27" t="s">
        <v>300</v>
      </c>
    </row>
    <row r="894" spans="6:8" x14ac:dyDescent="0.25">
      <c r="F894" s="27" t="s">
        <v>1069</v>
      </c>
      <c r="G894" s="27" t="s">
        <v>150</v>
      </c>
      <c r="H894" s="27" t="s">
        <v>151</v>
      </c>
    </row>
    <row r="895" spans="6:8" x14ac:dyDescent="0.25">
      <c r="F895" s="27" t="s">
        <v>1070</v>
      </c>
      <c r="G895" s="27" t="s">
        <v>124</v>
      </c>
      <c r="H895" s="27" t="s">
        <v>125</v>
      </c>
    </row>
    <row r="896" spans="6:8" x14ac:dyDescent="0.25">
      <c r="F896" s="27" t="s">
        <v>1071</v>
      </c>
      <c r="G896" s="27" t="s">
        <v>172</v>
      </c>
      <c r="H896" s="27" t="s">
        <v>203</v>
      </c>
    </row>
    <row r="897" spans="6:8" x14ac:dyDescent="0.25">
      <c r="F897" s="27" t="s">
        <v>1072</v>
      </c>
      <c r="G897" s="27" t="s">
        <v>76</v>
      </c>
      <c r="H897" s="27" t="s">
        <v>182</v>
      </c>
    </row>
    <row r="898" spans="6:8" x14ac:dyDescent="0.25">
      <c r="F898" s="27" t="s">
        <v>1073</v>
      </c>
      <c r="G898" s="27" t="s">
        <v>299</v>
      </c>
      <c r="H898" s="27" t="s">
        <v>300</v>
      </c>
    </row>
    <row r="899" spans="6:8" x14ac:dyDescent="0.25">
      <c r="F899" s="27" t="s">
        <v>1074</v>
      </c>
      <c r="G899" s="27" t="s">
        <v>160</v>
      </c>
      <c r="H899" s="27" t="s">
        <v>161</v>
      </c>
    </row>
    <row r="900" spans="6:8" x14ac:dyDescent="0.25">
      <c r="F900" s="27" t="s">
        <v>1075</v>
      </c>
      <c r="G900" s="27" t="s">
        <v>150</v>
      </c>
      <c r="H900" s="27" t="s">
        <v>151</v>
      </c>
    </row>
    <row r="901" spans="6:8" x14ac:dyDescent="0.25">
      <c r="F901" s="27" t="s">
        <v>1076</v>
      </c>
      <c r="G901" s="27" t="s">
        <v>76</v>
      </c>
      <c r="H901" s="27" t="s">
        <v>101</v>
      </c>
    </row>
    <row r="902" spans="6:8" x14ac:dyDescent="0.25">
      <c r="F902" s="27" t="s">
        <v>1077</v>
      </c>
      <c r="G902" s="27" t="s">
        <v>231</v>
      </c>
      <c r="H902" s="27" t="s">
        <v>232</v>
      </c>
    </row>
    <row r="903" spans="6:8" x14ac:dyDescent="0.25">
      <c r="F903" s="27" t="s">
        <v>1078</v>
      </c>
      <c r="G903" s="27" t="s">
        <v>76</v>
      </c>
      <c r="H903" s="27" t="s">
        <v>77</v>
      </c>
    </row>
    <row r="904" spans="6:8" x14ac:dyDescent="0.25">
      <c r="F904" s="27" t="s">
        <v>1079</v>
      </c>
      <c r="G904" s="27" t="s">
        <v>76</v>
      </c>
      <c r="H904" s="27" t="s">
        <v>77</v>
      </c>
    </row>
    <row r="905" spans="6:8" x14ac:dyDescent="0.25">
      <c r="F905" s="27" t="s">
        <v>1080</v>
      </c>
      <c r="G905" s="27" t="s">
        <v>169</v>
      </c>
      <c r="H905" s="27" t="s">
        <v>170</v>
      </c>
    </row>
    <row r="906" spans="6:8" x14ac:dyDescent="0.25">
      <c r="F906" s="27" t="s">
        <v>1081</v>
      </c>
      <c r="G906" s="27" t="s">
        <v>165</v>
      </c>
      <c r="H906" s="27" t="s">
        <v>166</v>
      </c>
    </row>
    <row r="907" spans="6:8" x14ac:dyDescent="0.25">
      <c r="F907" s="27" t="s">
        <v>1082</v>
      </c>
      <c r="G907" s="27" t="s">
        <v>76</v>
      </c>
      <c r="H907" s="27" t="s">
        <v>77</v>
      </c>
    </row>
    <row r="908" spans="6:8" x14ac:dyDescent="0.25">
      <c r="F908" s="27" t="s">
        <v>1083</v>
      </c>
      <c r="G908" s="27" t="s">
        <v>138</v>
      </c>
      <c r="H908" s="27" t="s">
        <v>139</v>
      </c>
    </row>
    <row r="909" spans="6:8" x14ac:dyDescent="0.25">
      <c r="F909" s="27" t="s">
        <v>1084</v>
      </c>
      <c r="G909" s="27" t="s">
        <v>153</v>
      </c>
      <c r="H909" s="27" t="s">
        <v>154</v>
      </c>
    </row>
    <row r="910" spans="6:8" x14ac:dyDescent="0.25">
      <c r="F910" s="27" t="s">
        <v>1085</v>
      </c>
      <c r="G910" s="27" t="s">
        <v>165</v>
      </c>
      <c r="H910" s="27" t="s">
        <v>166</v>
      </c>
    </row>
    <row r="911" spans="6:8" x14ac:dyDescent="0.25">
      <c r="F911" s="27" t="s">
        <v>1086</v>
      </c>
      <c r="G911" s="27" t="s">
        <v>150</v>
      </c>
      <c r="H911" s="27" t="s">
        <v>151</v>
      </c>
    </row>
    <row r="912" spans="6:8" x14ac:dyDescent="0.25">
      <c r="F912" s="27" t="s">
        <v>1087</v>
      </c>
      <c r="G912" s="27" t="s">
        <v>165</v>
      </c>
      <c r="H912" s="27" t="s">
        <v>166</v>
      </c>
    </row>
    <row r="913" spans="6:8" x14ac:dyDescent="0.25">
      <c r="F913" s="27" t="s">
        <v>1088</v>
      </c>
      <c r="G913" s="27" t="s">
        <v>76</v>
      </c>
      <c r="H913" s="27" t="s">
        <v>182</v>
      </c>
    </row>
    <row r="914" spans="6:8" x14ac:dyDescent="0.25">
      <c r="F914" s="27" t="s">
        <v>1089</v>
      </c>
      <c r="G914" s="27" t="s">
        <v>150</v>
      </c>
      <c r="H914" s="27" t="s">
        <v>151</v>
      </c>
    </row>
    <row r="915" spans="6:8" x14ac:dyDescent="0.25">
      <c r="F915" s="27" t="s">
        <v>1090</v>
      </c>
      <c r="G915" s="27" t="s">
        <v>138</v>
      </c>
      <c r="H915" s="27" t="s">
        <v>139</v>
      </c>
    </row>
    <row r="916" spans="6:8" x14ac:dyDescent="0.25">
      <c r="F916" s="27" t="s">
        <v>1091</v>
      </c>
      <c r="G916" s="27" t="s">
        <v>165</v>
      </c>
      <c r="H916" s="27" t="s">
        <v>166</v>
      </c>
    </row>
    <row r="917" spans="6:8" x14ac:dyDescent="0.25">
      <c r="F917" s="27" t="s">
        <v>1092</v>
      </c>
      <c r="G917" s="27" t="s">
        <v>124</v>
      </c>
      <c r="H917" s="27" t="s">
        <v>220</v>
      </c>
    </row>
    <row r="918" spans="6:8" x14ac:dyDescent="0.25">
      <c r="F918" s="27" t="s">
        <v>1093</v>
      </c>
      <c r="G918" s="27" t="s">
        <v>138</v>
      </c>
      <c r="H918" s="27" t="s">
        <v>139</v>
      </c>
    </row>
    <row r="919" spans="6:8" x14ac:dyDescent="0.25">
      <c r="F919" s="27" t="s">
        <v>1094</v>
      </c>
      <c r="G919" s="27" t="s">
        <v>175</v>
      </c>
      <c r="H919" s="27" t="s">
        <v>176</v>
      </c>
    </row>
    <row r="920" spans="6:8" x14ac:dyDescent="0.25">
      <c r="F920" s="27" t="s">
        <v>1095</v>
      </c>
      <c r="G920" s="27" t="s">
        <v>239</v>
      </c>
      <c r="H920" s="27" t="s">
        <v>240</v>
      </c>
    </row>
    <row r="921" spans="6:8" x14ac:dyDescent="0.25">
      <c r="F921" s="27" t="s">
        <v>1096</v>
      </c>
      <c r="G921" s="27" t="s">
        <v>172</v>
      </c>
      <c r="H921" s="27" t="s">
        <v>173</v>
      </c>
    </row>
    <row r="922" spans="6:8" x14ac:dyDescent="0.25">
      <c r="F922" s="27" t="s">
        <v>1097</v>
      </c>
      <c r="G922" s="27" t="s">
        <v>119</v>
      </c>
      <c r="H922" s="27" t="s">
        <v>120</v>
      </c>
    </row>
    <row r="923" spans="6:8" x14ac:dyDescent="0.25">
      <c r="F923" s="27" t="s">
        <v>1098</v>
      </c>
      <c r="G923" s="27" t="s">
        <v>165</v>
      </c>
      <c r="H923" s="27" t="s">
        <v>166</v>
      </c>
    </row>
    <row r="924" spans="6:8" x14ac:dyDescent="0.25">
      <c r="F924" s="27" t="s">
        <v>1099</v>
      </c>
      <c r="G924" s="27" t="s">
        <v>165</v>
      </c>
      <c r="H924" s="27" t="s">
        <v>1100</v>
      </c>
    </row>
    <row r="925" spans="6:8" x14ac:dyDescent="0.25">
      <c r="F925" s="27" t="s">
        <v>1101</v>
      </c>
      <c r="G925" s="27" t="s">
        <v>124</v>
      </c>
      <c r="H925" s="27" t="s">
        <v>220</v>
      </c>
    </row>
    <row r="926" spans="6:8" x14ac:dyDescent="0.25">
      <c r="F926" s="27" t="s">
        <v>1102</v>
      </c>
      <c r="G926" s="27" t="s">
        <v>169</v>
      </c>
      <c r="H926" s="27" t="s">
        <v>170</v>
      </c>
    </row>
    <row r="927" spans="6:8" x14ac:dyDescent="0.25">
      <c r="F927" s="27" t="s">
        <v>1103</v>
      </c>
      <c r="G927" s="27" t="s">
        <v>199</v>
      </c>
      <c r="H927" s="27" t="s">
        <v>200</v>
      </c>
    </row>
    <row r="928" spans="6:8" x14ac:dyDescent="0.25">
      <c r="F928" s="27" t="s">
        <v>1104</v>
      </c>
      <c r="G928" s="27" t="s">
        <v>76</v>
      </c>
      <c r="H928" s="27" t="s">
        <v>182</v>
      </c>
    </row>
    <row r="929" spans="6:8" x14ac:dyDescent="0.25">
      <c r="F929" s="27" t="s">
        <v>1105</v>
      </c>
      <c r="G929" s="27" t="s">
        <v>172</v>
      </c>
      <c r="H929" s="27" t="s">
        <v>203</v>
      </c>
    </row>
    <row r="930" spans="6:8" x14ac:dyDescent="0.25">
      <c r="F930" s="27" t="s">
        <v>1106</v>
      </c>
      <c r="G930" s="27" t="s">
        <v>124</v>
      </c>
      <c r="H930" s="27" t="s">
        <v>125</v>
      </c>
    </row>
    <row r="931" spans="6:8" x14ac:dyDescent="0.25">
      <c r="F931" s="27" t="s">
        <v>1107</v>
      </c>
      <c r="G931" s="27" t="s">
        <v>455</v>
      </c>
      <c r="H931" s="27" t="s">
        <v>145</v>
      </c>
    </row>
    <row r="932" spans="6:8" x14ac:dyDescent="0.25">
      <c r="F932" s="27" t="s">
        <v>1108</v>
      </c>
      <c r="G932" s="27" t="s">
        <v>172</v>
      </c>
      <c r="H932" s="27" t="s">
        <v>203</v>
      </c>
    </row>
    <row r="933" spans="6:8" x14ac:dyDescent="0.25">
      <c r="F933" s="27" t="s">
        <v>1109</v>
      </c>
      <c r="G933" s="27" t="s">
        <v>150</v>
      </c>
      <c r="H933" s="27" t="s">
        <v>151</v>
      </c>
    </row>
    <row r="934" spans="6:8" x14ac:dyDescent="0.25">
      <c r="F934" s="27" t="s">
        <v>1110</v>
      </c>
      <c r="G934" s="27" t="s">
        <v>76</v>
      </c>
      <c r="H934" s="27" t="s">
        <v>182</v>
      </c>
    </row>
    <row r="935" spans="6:8" x14ac:dyDescent="0.25">
      <c r="F935" s="27" t="s">
        <v>1111</v>
      </c>
      <c r="G935" s="27" t="s">
        <v>172</v>
      </c>
      <c r="H935" s="27" t="s">
        <v>203</v>
      </c>
    </row>
    <row r="936" spans="6:8" x14ac:dyDescent="0.25">
      <c r="F936" s="27" t="s">
        <v>1112</v>
      </c>
      <c r="G936" s="27" t="s">
        <v>169</v>
      </c>
      <c r="H936" s="27" t="s">
        <v>170</v>
      </c>
    </row>
    <row r="937" spans="6:8" x14ac:dyDescent="0.25">
      <c r="F937" s="27" t="s">
        <v>1113</v>
      </c>
      <c r="G937" s="27" t="s">
        <v>90</v>
      </c>
      <c r="H937" s="27" t="s">
        <v>91</v>
      </c>
    </row>
    <row r="938" spans="6:8" x14ac:dyDescent="0.25">
      <c r="F938" s="27" t="s">
        <v>1114</v>
      </c>
      <c r="G938" s="27" t="s">
        <v>416</v>
      </c>
      <c r="H938" s="27" t="s">
        <v>154</v>
      </c>
    </row>
    <row r="939" spans="6:8" x14ac:dyDescent="0.25">
      <c r="F939" s="27" t="s">
        <v>1115</v>
      </c>
      <c r="G939" s="27" t="s">
        <v>299</v>
      </c>
      <c r="H939" s="27" t="s">
        <v>300</v>
      </c>
    </row>
    <row r="940" spans="6:8" x14ac:dyDescent="0.25">
      <c r="F940" s="27" t="s">
        <v>1116</v>
      </c>
      <c r="G940" s="27" t="s">
        <v>76</v>
      </c>
      <c r="H940" s="27" t="s">
        <v>77</v>
      </c>
    </row>
    <row r="941" spans="6:8" x14ac:dyDescent="0.25">
      <c r="F941" s="27" t="s">
        <v>1117</v>
      </c>
      <c r="G941" s="27" t="s">
        <v>239</v>
      </c>
      <c r="H941" s="27" t="s">
        <v>240</v>
      </c>
    </row>
    <row r="942" spans="6:8" x14ac:dyDescent="0.25">
      <c r="F942" s="27" t="s">
        <v>1118</v>
      </c>
      <c r="G942" s="27" t="s">
        <v>199</v>
      </c>
      <c r="H942" s="27" t="s">
        <v>200</v>
      </c>
    </row>
    <row r="943" spans="6:8" x14ac:dyDescent="0.25">
      <c r="F943" s="27" t="s">
        <v>1119</v>
      </c>
      <c r="G943" s="27" t="s">
        <v>150</v>
      </c>
      <c r="H943" s="27" t="s">
        <v>151</v>
      </c>
    </row>
    <row r="944" spans="6:8" x14ac:dyDescent="0.25">
      <c r="F944" s="27" t="s">
        <v>1120</v>
      </c>
      <c r="G944" s="27" t="s">
        <v>207</v>
      </c>
      <c r="H944" s="27" t="s">
        <v>145</v>
      </c>
    </row>
    <row r="945" spans="6:8" x14ac:dyDescent="0.25">
      <c r="F945" s="27" t="s">
        <v>1121</v>
      </c>
      <c r="G945" s="27" t="s">
        <v>90</v>
      </c>
      <c r="H945" s="27" t="s">
        <v>91</v>
      </c>
    </row>
    <row r="946" spans="6:8" x14ac:dyDescent="0.25">
      <c r="F946" s="27" t="s">
        <v>1122</v>
      </c>
      <c r="G946" s="27" t="s">
        <v>131</v>
      </c>
      <c r="H946" s="27" t="s">
        <v>132</v>
      </c>
    </row>
    <row r="947" spans="6:8" x14ac:dyDescent="0.25">
      <c r="F947" s="27" t="s">
        <v>1123</v>
      </c>
      <c r="G947" s="27" t="s">
        <v>172</v>
      </c>
      <c r="H947" s="27" t="s">
        <v>203</v>
      </c>
    </row>
    <row r="948" spans="6:8" x14ac:dyDescent="0.25">
      <c r="F948" s="27" t="s">
        <v>1124</v>
      </c>
      <c r="G948" s="27" t="s">
        <v>172</v>
      </c>
      <c r="H948" s="27" t="s">
        <v>203</v>
      </c>
    </row>
    <row r="949" spans="6:8" x14ac:dyDescent="0.25">
      <c r="F949" s="27" t="s">
        <v>1125</v>
      </c>
      <c r="G949" s="27" t="s">
        <v>76</v>
      </c>
      <c r="H949" s="27" t="s">
        <v>182</v>
      </c>
    </row>
    <row r="950" spans="6:8" x14ac:dyDescent="0.25">
      <c r="F950" s="27" t="s">
        <v>1126</v>
      </c>
      <c r="G950" s="27" t="s">
        <v>131</v>
      </c>
      <c r="H950" s="27" t="s">
        <v>132</v>
      </c>
    </row>
    <row r="951" spans="6:8" x14ac:dyDescent="0.25">
      <c r="F951" s="27" t="s">
        <v>1127</v>
      </c>
      <c r="G951" s="27" t="s">
        <v>160</v>
      </c>
      <c r="H951" s="27" t="s">
        <v>161</v>
      </c>
    </row>
    <row r="952" spans="6:8" x14ac:dyDescent="0.25">
      <c r="F952" s="27" t="s">
        <v>1128</v>
      </c>
      <c r="G952" s="27" t="s">
        <v>172</v>
      </c>
      <c r="H952" s="27" t="s">
        <v>203</v>
      </c>
    </row>
    <row r="953" spans="6:8" x14ac:dyDescent="0.25">
      <c r="F953" s="27" t="s">
        <v>1129</v>
      </c>
      <c r="G953" s="27" t="s">
        <v>131</v>
      </c>
      <c r="H953" s="27" t="s">
        <v>132</v>
      </c>
    </row>
    <row r="954" spans="6:8" x14ac:dyDescent="0.25">
      <c r="F954" s="27" t="s">
        <v>1130</v>
      </c>
      <c r="G954" s="27" t="s">
        <v>416</v>
      </c>
      <c r="H954" s="27" t="s">
        <v>154</v>
      </c>
    </row>
    <row r="955" spans="6:8" x14ac:dyDescent="0.25">
      <c r="F955" s="27" t="s">
        <v>1131</v>
      </c>
      <c r="G955" s="27" t="s">
        <v>90</v>
      </c>
      <c r="H955" s="27" t="s">
        <v>91</v>
      </c>
    </row>
    <row r="956" spans="6:8" x14ac:dyDescent="0.25">
      <c r="F956" s="27" t="s">
        <v>1132</v>
      </c>
      <c r="G956" s="27" t="s">
        <v>131</v>
      </c>
      <c r="H956" s="27" t="s">
        <v>132</v>
      </c>
    </row>
    <row r="957" spans="6:8" x14ac:dyDescent="0.25">
      <c r="F957" s="27" t="s">
        <v>1133</v>
      </c>
      <c r="G957" s="27" t="s">
        <v>169</v>
      </c>
      <c r="H957" s="27" t="s">
        <v>170</v>
      </c>
    </row>
    <row r="958" spans="6:8" x14ac:dyDescent="0.25">
      <c r="F958" s="27" t="s">
        <v>1134</v>
      </c>
      <c r="G958" s="27" t="s">
        <v>138</v>
      </c>
      <c r="H958" s="27" t="s">
        <v>139</v>
      </c>
    </row>
    <row r="959" spans="6:8" x14ac:dyDescent="0.25">
      <c r="F959" s="27" t="s">
        <v>1135</v>
      </c>
      <c r="G959" s="27" t="s">
        <v>131</v>
      </c>
      <c r="H959" s="27" t="s">
        <v>132</v>
      </c>
    </row>
    <row r="960" spans="6:8" x14ac:dyDescent="0.25">
      <c r="F960" s="27" t="s">
        <v>1136</v>
      </c>
      <c r="G960" s="27" t="s">
        <v>124</v>
      </c>
      <c r="H960" s="27" t="s">
        <v>125</v>
      </c>
    </row>
    <row r="961" spans="6:8" x14ac:dyDescent="0.25">
      <c r="F961" s="27" t="s">
        <v>1137</v>
      </c>
      <c r="G961" s="27" t="s">
        <v>299</v>
      </c>
      <c r="H961" s="27" t="s">
        <v>300</v>
      </c>
    </row>
    <row r="962" spans="6:8" x14ac:dyDescent="0.25">
      <c r="F962" s="27" t="s">
        <v>1138</v>
      </c>
      <c r="G962" s="27" t="s">
        <v>114</v>
      </c>
      <c r="H962" s="27" t="s">
        <v>115</v>
      </c>
    </row>
    <row r="963" spans="6:8" x14ac:dyDescent="0.25">
      <c r="F963" s="27" t="s">
        <v>1139</v>
      </c>
      <c r="G963" s="27" t="s">
        <v>165</v>
      </c>
      <c r="H963" s="27" t="s">
        <v>166</v>
      </c>
    </row>
    <row r="964" spans="6:8" x14ac:dyDescent="0.25">
      <c r="F964" s="27" t="s">
        <v>1140</v>
      </c>
      <c r="G964" s="27" t="s">
        <v>131</v>
      </c>
      <c r="H964" s="27" t="s">
        <v>132</v>
      </c>
    </row>
    <row r="965" spans="6:8" x14ac:dyDescent="0.25">
      <c r="F965" s="27" t="s">
        <v>1141</v>
      </c>
      <c r="G965" s="27" t="s">
        <v>172</v>
      </c>
      <c r="H965" s="27" t="s">
        <v>203</v>
      </c>
    </row>
    <row r="966" spans="6:8" x14ac:dyDescent="0.25">
      <c r="F966" s="27" t="s">
        <v>1142</v>
      </c>
      <c r="G966" s="27" t="s">
        <v>172</v>
      </c>
      <c r="H966" s="27" t="s">
        <v>203</v>
      </c>
    </row>
    <row r="967" spans="6:8" x14ac:dyDescent="0.25">
      <c r="F967" s="27" t="s">
        <v>1143</v>
      </c>
      <c r="G967" s="27" t="s">
        <v>138</v>
      </c>
      <c r="H967" s="27" t="s">
        <v>139</v>
      </c>
    </row>
    <row r="968" spans="6:8" x14ac:dyDescent="0.25">
      <c r="F968" s="27" t="s">
        <v>1144</v>
      </c>
      <c r="G968" s="27" t="s">
        <v>172</v>
      </c>
      <c r="H968" s="27" t="s">
        <v>203</v>
      </c>
    </row>
    <row r="969" spans="6:8" x14ac:dyDescent="0.25">
      <c r="F969" s="27" t="s">
        <v>1145</v>
      </c>
      <c r="G969" s="27" t="s">
        <v>172</v>
      </c>
      <c r="H969" s="27" t="s">
        <v>203</v>
      </c>
    </row>
    <row r="970" spans="6:8" x14ac:dyDescent="0.25">
      <c r="F970" s="27" t="s">
        <v>1146</v>
      </c>
      <c r="G970" s="27" t="s">
        <v>153</v>
      </c>
      <c r="H970" s="27" t="s">
        <v>154</v>
      </c>
    </row>
    <row r="971" spans="6:8" x14ac:dyDescent="0.25">
      <c r="F971" s="27" t="s">
        <v>1147</v>
      </c>
      <c r="G971" s="27" t="s">
        <v>239</v>
      </c>
      <c r="H971" s="27" t="s">
        <v>240</v>
      </c>
    </row>
    <row r="972" spans="6:8" x14ac:dyDescent="0.25">
      <c r="F972" s="27" t="s">
        <v>1148</v>
      </c>
      <c r="G972" s="27" t="s">
        <v>153</v>
      </c>
      <c r="H972" s="27" t="s">
        <v>154</v>
      </c>
    </row>
    <row r="973" spans="6:8" x14ac:dyDescent="0.25">
      <c r="F973" s="27" t="s">
        <v>1149</v>
      </c>
      <c r="G973" s="27" t="s">
        <v>172</v>
      </c>
      <c r="H973" s="27" t="s">
        <v>173</v>
      </c>
    </row>
    <row r="974" spans="6:8" x14ac:dyDescent="0.25">
      <c r="F974" s="27" t="s">
        <v>1150</v>
      </c>
      <c r="G974" s="27" t="s">
        <v>76</v>
      </c>
      <c r="H974" s="27" t="s">
        <v>77</v>
      </c>
    </row>
    <row r="975" spans="6:8" x14ac:dyDescent="0.25">
      <c r="F975" s="27" t="s">
        <v>1151</v>
      </c>
      <c r="G975" s="27" t="s">
        <v>76</v>
      </c>
      <c r="H975" s="27" t="s">
        <v>182</v>
      </c>
    </row>
    <row r="976" spans="6:8" x14ac:dyDescent="0.25">
      <c r="F976" s="27" t="s">
        <v>1152</v>
      </c>
      <c r="G976" s="27" t="s">
        <v>124</v>
      </c>
      <c r="H976" s="27" t="s">
        <v>220</v>
      </c>
    </row>
    <row r="977" spans="6:8" x14ac:dyDescent="0.25">
      <c r="F977" s="27" t="s">
        <v>1153</v>
      </c>
      <c r="G977" s="27" t="s">
        <v>131</v>
      </c>
      <c r="H977" s="27" t="s">
        <v>132</v>
      </c>
    </row>
    <row r="978" spans="6:8" x14ac:dyDescent="0.25">
      <c r="F978" s="27" t="s">
        <v>1154</v>
      </c>
      <c r="G978" s="27" t="s">
        <v>172</v>
      </c>
      <c r="H978" s="27" t="s">
        <v>203</v>
      </c>
    </row>
    <row r="979" spans="6:8" x14ac:dyDescent="0.25">
      <c r="F979" s="27" t="s">
        <v>1155</v>
      </c>
      <c r="G979" s="27" t="s">
        <v>172</v>
      </c>
      <c r="H979" s="27" t="s">
        <v>203</v>
      </c>
    </row>
    <row r="980" spans="6:8" x14ac:dyDescent="0.25">
      <c r="F980" s="27" t="s">
        <v>1156</v>
      </c>
      <c r="G980" s="27" t="s">
        <v>172</v>
      </c>
      <c r="H980" s="27" t="s">
        <v>203</v>
      </c>
    </row>
    <row r="981" spans="6:8" x14ac:dyDescent="0.25">
      <c r="F981" s="27" t="s">
        <v>1157</v>
      </c>
      <c r="G981" s="27" t="s">
        <v>169</v>
      </c>
      <c r="H981" s="27" t="s">
        <v>170</v>
      </c>
    </row>
    <row r="982" spans="6:8" x14ac:dyDescent="0.25">
      <c r="F982" s="27" t="s">
        <v>1158</v>
      </c>
      <c r="G982" s="27" t="s">
        <v>138</v>
      </c>
      <c r="H982" s="27" t="s">
        <v>139</v>
      </c>
    </row>
    <row r="983" spans="6:8" x14ac:dyDescent="0.25">
      <c r="F983" s="27" t="s">
        <v>1159</v>
      </c>
      <c r="G983" s="27" t="s">
        <v>239</v>
      </c>
      <c r="H983" s="27" t="s">
        <v>240</v>
      </c>
    </row>
    <row r="984" spans="6:8" x14ac:dyDescent="0.25">
      <c r="F984" s="27" t="s">
        <v>1160</v>
      </c>
      <c r="G984" s="27" t="s">
        <v>169</v>
      </c>
      <c r="H984" s="27" t="s">
        <v>170</v>
      </c>
    </row>
    <row r="985" spans="6:8" x14ac:dyDescent="0.25">
      <c r="F985" s="27" t="s">
        <v>1161</v>
      </c>
      <c r="G985" s="27" t="s">
        <v>175</v>
      </c>
      <c r="H985" s="27" t="s">
        <v>176</v>
      </c>
    </row>
    <row r="986" spans="6:8" x14ac:dyDescent="0.25">
      <c r="F986" s="27" t="s">
        <v>1162</v>
      </c>
      <c r="G986" s="27" t="s">
        <v>119</v>
      </c>
      <c r="H986" s="27" t="s">
        <v>120</v>
      </c>
    </row>
    <row r="987" spans="6:8" x14ac:dyDescent="0.25">
      <c r="F987" s="27" t="s">
        <v>1163</v>
      </c>
      <c r="G987" s="27" t="s">
        <v>131</v>
      </c>
      <c r="H987" s="27" t="s">
        <v>132</v>
      </c>
    </row>
    <row r="988" spans="6:8" x14ac:dyDescent="0.25">
      <c r="F988" s="27" t="s">
        <v>1164</v>
      </c>
      <c r="G988" s="27" t="s">
        <v>169</v>
      </c>
      <c r="H988" s="27" t="s">
        <v>170</v>
      </c>
    </row>
    <row r="989" spans="6:8" x14ac:dyDescent="0.25">
      <c r="F989" s="27" t="s">
        <v>1165</v>
      </c>
      <c r="G989" s="27" t="s">
        <v>138</v>
      </c>
      <c r="H989" s="27" t="s">
        <v>139</v>
      </c>
    </row>
    <row r="990" spans="6:8" x14ac:dyDescent="0.25">
      <c r="F990" s="27" t="s">
        <v>1166</v>
      </c>
      <c r="G990" s="27" t="s">
        <v>299</v>
      </c>
      <c r="H990" s="27" t="s">
        <v>317</v>
      </c>
    </row>
    <row r="991" spans="6:8" x14ac:dyDescent="0.25">
      <c r="F991" s="27" t="s">
        <v>1167</v>
      </c>
      <c r="G991" s="27" t="s">
        <v>131</v>
      </c>
      <c r="H991" s="27" t="s">
        <v>132</v>
      </c>
    </row>
    <row r="992" spans="6:8" x14ac:dyDescent="0.25">
      <c r="F992" s="27" t="s">
        <v>1168</v>
      </c>
      <c r="G992" s="27" t="s">
        <v>131</v>
      </c>
      <c r="H992" s="27" t="s">
        <v>132</v>
      </c>
    </row>
    <row r="993" spans="6:8" x14ac:dyDescent="0.25">
      <c r="F993" s="27" t="s">
        <v>1169</v>
      </c>
      <c r="G993" s="27" t="s">
        <v>141</v>
      </c>
      <c r="H993" s="27" t="s">
        <v>142</v>
      </c>
    </row>
    <row r="994" spans="6:8" x14ac:dyDescent="0.25">
      <c r="F994" s="27" t="s">
        <v>1170</v>
      </c>
      <c r="G994" s="27" t="s">
        <v>138</v>
      </c>
      <c r="H994" s="27" t="s">
        <v>290</v>
      </c>
    </row>
    <row r="995" spans="6:8" x14ac:dyDescent="0.25">
      <c r="F995" s="27" t="s">
        <v>1171</v>
      </c>
      <c r="G995" s="27" t="s">
        <v>131</v>
      </c>
      <c r="H995" s="27" t="s">
        <v>132</v>
      </c>
    </row>
    <row r="996" spans="6:8" x14ac:dyDescent="0.25">
      <c r="F996" s="27" t="s">
        <v>1172</v>
      </c>
      <c r="G996" s="27" t="s">
        <v>172</v>
      </c>
      <c r="H996" s="27" t="s">
        <v>203</v>
      </c>
    </row>
    <row r="997" spans="6:8" x14ac:dyDescent="0.25">
      <c r="F997" s="27" t="s">
        <v>1173</v>
      </c>
      <c r="G997" s="27" t="s">
        <v>172</v>
      </c>
      <c r="H997" s="27" t="s">
        <v>203</v>
      </c>
    </row>
    <row r="998" spans="6:8" x14ac:dyDescent="0.25">
      <c r="F998" s="27" t="s">
        <v>1174</v>
      </c>
      <c r="G998" s="27" t="s">
        <v>131</v>
      </c>
      <c r="H998" s="27" t="s">
        <v>132</v>
      </c>
    </row>
    <row r="999" spans="6:8" x14ac:dyDescent="0.25">
      <c r="F999" s="27" t="s">
        <v>1175</v>
      </c>
      <c r="G999" s="27" t="s">
        <v>172</v>
      </c>
      <c r="H999" s="27" t="s">
        <v>173</v>
      </c>
    </row>
    <row r="1000" spans="6:8" x14ac:dyDescent="0.25">
      <c r="F1000" s="27" t="s">
        <v>1176</v>
      </c>
      <c r="G1000" s="27" t="s">
        <v>131</v>
      </c>
      <c r="H1000" s="27" t="s">
        <v>132</v>
      </c>
    </row>
    <row r="1001" spans="6:8" x14ac:dyDescent="0.25">
      <c r="F1001" s="27" t="s">
        <v>1177</v>
      </c>
      <c r="G1001" s="27" t="s">
        <v>114</v>
      </c>
      <c r="H1001" s="27" t="s">
        <v>115</v>
      </c>
    </row>
    <row r="1002" spans="6:8" x14ac:dyDescent="0.25">
      <c r="F1002" s="27" t="s">
        <v>1178</v>
      </c>
      <c r="G1002" s="27" t="s">
        <v>124</v>
      </c>
      <c r="H1002" s="27" t="s">
        <v>125</v>
      </c>
    </row>
    <row r="1003" spans="6:8" x14ac:dyDescent="0.25">
      <c r="F1003" s="27" t="s">
        <v>1179</v>
      </c>
      <c r="G1003" s="27" t="s">
        <v>135</v>
      </c>
      <c r="H1003" s="27" t="s">
        <v>136</v>
      </c>
    </row>
    <row r="1004" spans="6:8" x14ac:dyDescent="0.25">
      <c r="F1004" s="27" t="s">
        <v>1180</v>
      </c>
      <c r="G1004" s="27" t="s">
        <v>144</v>
      </c>
      <c r="H1004" s="27" t="s">
        <v>145</v>
      </c>
    </row>
    <row r="1005" spans="6:8" x14ac:dyDescent="0.25">
      <c r="F1005" s="27" t="s">
        <v>1181</v>
      </c>
      <c r="G1005" s="27" t="s">
        <v>207</v>
      </c>
      <c r="H1005" s="27" t="s">
        <v>145</v>
      </c>
    </row>
    <row r="1006" spans="6:8" x14ac:dyDescent="0.25">
      <c r="F1006" s="27" t="s">
        <v>1182</v>
      </c>
      <c r="G1006" s="27" t="s">
        <v>76</v>
      </c>
      <c r="H1006" s="27" t="s">
        <v>182</v>
      </c>
    </row>
    <row r="1007" spans="6:8" x14ac:dyDescent="0.25">
      <c r="F1007" s="27" t="s">
        <v>1183</v>
      </c>
      <c r="G1007" s="27" t="s">
        <v>150</v>
      </c>
      <c r="H1007" s="27" t="s">
        <v>151</v>
      </c>
    </row>
    <row r="1008" spans="6:8" x14ac:dyDescent="0.25">
      <c r="F1008" s="27" t="s">
        <v>1184</v>
      </c>
      <c r="G1008" s="27" t="s">
        <v>150</v>
      </c>
      <c r="H1008" s="27" t="s">
        <v>151</v>
      </c>
    </row>
    <row r="1009" spans="6:8" x14ac:dyDescent="0.25">
      <c r="F1009" s="27" t="s">
        <v>1185</v>
      </c>
      <c r="G1009" s="27" t="s">
        <v>361</v>
      </c>
      <c r="H1009" s="27" t="s">
        <v>254</v>
      </c>
    </row>
    <row r="1010" spans="6:8" x14ac:dyDescent="0.25">
      <c r="F1010" s="27" t="s">
        <v>1186</v>
      </c>
      <c r="G1010" s="27" t="s">
        <v>493</v>
      </c>
      <c r="H1010" s="27" t="s">
        <v>154</v>
      </c>
    </row>
    <row r="1011" spans="6:8" x14ac:dyDescent="0.25">
      <c r="F1011" s="27" t="s">
        <v>1187</v>
      </c>
      <c r="G1011" s="27" t="s">
        <v>76</v>
      </c>
      <c r="H1011" s="27" t="s">
        <v>182</v>
      </c>
    </row>
    <row r="1012" spans="6:8" x14ac:dyDescent="0.25">
      <c r="F1012" s="27" t="s">
        <v>1188</v>
      </c>
      <c r="G1012" s="27" t="s">
        <v>119</v>
      </c>
      <c r="H1012" s="27" t="s">
        <v>120</v>
      </c>
    </row>
    <row r="1013" spans="6:8" x14ac:dyDescent="0.25">
      <c r="F1013" s="27" t="s">
        <v>1189</v>
      </c>
      <c r="G1013" s="27" t="s">
        <v>76</v>
      </c>
      <c r="H1013" s="27" t="s">
        <v>182</v>
      </c>
    </row>
    <row r="1014" spans="6:8" x14ac:dyDescent="0.25">
      <c r="F1014" s="27" t="s">
        <v>1190</v>
      </c>
      <c r="G1014" s="27" t="s">
        <v>172</v>
      </c>
      <c r="H1014" s="27" t="s">
        <v>203</v>
      </c>
    </row>
    <row r="1015" spans="6:8" x14ac:dyDescent="0.25">
      <c r="F1015" s="27" t="s">
        <v>1191</v>
      </c>
      <c r="G1015" s="27" t="s">
        <v>144</v>
      </c>
      <c r="H1015" s="27" t="s">
        <v>145</v>
      </c>
    </row>
    <row r="1016" spans="6:8" x14ac:dyDescent="0.25">
      <c r="F1016" s="27" t="s">
        <v>1192</v>
      </c>
      <c r="G1016" s="27" t="s">
        <v>131</v>
      </c>
      <c r="H1016" s="27" t="s">
        <v>132</v>
      </c>
    </row>
    <row r="1017" spans="6:8" x14ac:dyDescent="0.25">
      <c r="F1017" s="27" t="s">
        <v>1193</v>
      </c>
      <c r="G1017" s="27" t="s">
        <v>119</v>
      </c>
      <c r="H1017" s="27" t="s">
        <v>120</v>
      </c>
    </row>
    <row r="1018" spans="6:8" x14ac:dyDescent="0.25">
      <c r="F1018" s="27" t="s">
        <v>1194</v>
      </c>
      <c r="G1018" s="27" t="s">
        <v>131</v>
      </c>
      <c r="H1018" s="27" t="s">
        <v>132</v>
      </c>
    </row>
    <row r="1019" spans="6:8" x14ac:dyDescent="0.25">
      <c r="F1019" s="27" t="s">
        <v>1195</v>
      </c>
      <c r="G1019" s="27" t="s">
        <v>165</v>
      </c>
      <c r="H1019" s="27" t="s">
        <v>166</v>
      </c>
    </row>
    <row r="1020" spans="6:8" x14ac:dyDescent="0.25">
      <c r="F1020" s="27" t="s">
        <v>1196</v>
      </c>
      <c r="G1020" s="27" t="s">
        <v>131</v>
      </c>
      <c r="H1020" s="27" t="s">
        <v>132</v>
      </c>
    </row>
    <row r="1021" spans="6:8" x14ac:dyDescent="0.25">
      <c r="F1021" s="27" t="s">
        <v>1197</v>
      </c>
      <c r="G1021" s="27" t="s">
        <v>172</v>
      </c>
      <c r="H1021" s="27" t="s">
        <v>173</v>
      </c>
    </row>
    <row r="1022" spans="6:8" x14ac:dyDescent="0.25">
      <c r="F1022" s="27" t="s">
        <v>1198</v>
      </c>
      <c r="G1022" s="27" t="s">
        <v>90</v>
      </c>
      <c r="H1022" s="27" t="s">
        <v>91</v>
      </c>
    </row>
    <row r="1023" spans="6:8" x14ac:dyDescent="0.25">
      <c r="F1023" s="27" t="s">
        <v>1199</v>
      </c>
      <c r="G1023" s="27" t="s">
        <v>119</v>
      </c>
      <c r="H1023" s="27" t="s">
        <v>120</v>
      </c>
    </row>
    <row r="1024" spans="6:8" x14ac:dyDescent="0.25">
      <c r="F1024" s="27" t="s">
        <v>1200</v>
      </c>
      <c r="G1024" s="27" t="s">
        <v>119</v>
      </c>
      <c r="H1024" s="27" t="s">
        <v>120</v>
      </c>
    </row>
    <row r="1025" spans="6:8" x14ac:dyDescent="0.25">
      <c r="F1025" s="27" t="s">
        <v>1201</v>
      </c>
      <c r="G1025" s="27" t="s">
        <v>131</v>
      </c>
      <c r="H1025" s="27" t="s">
        <v>132</v>
      </c>
    </row>
    <row r="1026" spans="6:8" x14ac:dyDescent="0.25">
      <c r="F1026" s="27" t="s">
        <v>1202</v>
      </c>
      <c r="G1026" s="27" t="s">
        <v>172</v>
      </c>
      <c r="H1026" s="27" t="s">
        <v>173</v>
      </c>
    </row>
    <row r="1027" spans="6:8" x14ac:dyDescent="0.25">
      <c r="F1027" s="27" t="s">
        <v>1203</v>
      </c>
      <c r="G1027" s="27" t="s">
        <v>172</v>
      </c>
      <c r="H1027" s="27" t="s">
        <v>203</v>
      </c>
    </row>
    <row r="1028" spans="6:8" x14ac:dyDescent="0.25">
      <c r="F1028" s="27" t="s">
        <v>1204</v>
      </c>
      <c r="G1028" s="27" t="s">
        <v>131</v>
      </c>
      <c r="H1028" s="27" t="s">
        <v>132</v>
      </c>
    </row>
    <row r="1029" spans="6:8" x14ac:dyDescent="0.25">
      <c r="F1029" s="27" t="s">
        <v>1205</v>
      </c>
      <c r="G1029" s="27" t="s">
        <v>90</v>
      </c>
      <c r="H1029" s="27" t="s">
        <v>91</v>
      </c>
    </row>
    <row r="1030" spans="6:8" x14ac:dyDescent="0.25">
      <c r="F1030" s="27" t="s">
        <v>1206</v>
      </c>
      <c r="G1030" s="27" t="s">
        <v>231</v>
      </c>
      <c r="H1030" s="27" t="s">
        <v>232</v>
      </c>
    </row>
    <row r="1031" spans="6:8" x14ac:dyDescent="0.25">
      <c r="F1031" s="27" t="s">
        <v>1207</v>
      </c>
      <c r="G1031" s="27" t="s">
        <v>119</v>
      </c>
      <c r="H1031" s="27" t="s">
        <v>120</v>
      </c>
    </row>
    <row r="1032" spans="6:8" x14ac:dyDescent="0.25">
      <c r="F1032" s="27" t="s">
        <v>1208</v>
      </c>
      <c r="G1032" s="27" t="s">
        <v>169</v>
      </c>
      <c r="H1032" s="27" t="s">
        <v>170</v>
      </c>
    </row>
    <row r="1033" spans="6:8" x14ac:dyDescent="0.25">
      <c r="F1033" s="27" t="s">
        <v>1209</v>
      </c>
      <c r="G1033" s="27" t="s">
        <v>169</v>
      </c>
      <c r="H1033" s="27" t="s">
        <v>170</v>
      </c>
    </row>
    <row r="1034" spans="6:8" x14ac:dyDescent="0.25">
      <c r="F1034" s="27" t="s">
        <v>1210</v>
      </c>
      <c r="G1034" s="27" t="s">
        <v>172</v>
      </c>
      <c r="H1034" s="27" t="s">
        <v>203</v>
      </c>
    </row>
    <row r="1035" spans="6:8" x14ac:dyDescent="0.25">
      <c r="F1035" s="27" t="s">
        <v>1211</v>
      </c>
      <c r="G1035" s="27" t="s">
        <v>172</v>
      </c>
      <c r="H1035" s="27" t="s">
        <v>203</v>
      </c>
    </row>
    <row r="1036" spans="6:8" x14ac:dyDescent="0.25">
      <c r="F1036" s="27" t="s">
        <v>1212</v>
      </c>
      <c r="G1036" s="27" t="s">
        <v>124</v>
      </c>
      <c r="H1036" s="27" t="s">
        <v>125</v>
      </c>
    </row>
    <row r="1037" spans="6:8" x14ac:dyDescent="0.25">
      <c r="F1037" s="27" t="s">
        <v>1213</v>
      </c>
      <c r="G1037" s="27" t="s">
        <v>76</v>
      </c>
      <c r="H1037" s="27" t="s">
        <v>182</v>
      </c>
    </row>
    <row r="1038" spans="6:8" x14ac:dyDescent="0.25">
      <c r="F1038" s="27" t="s">
        <v>1214</v>
      </c>
      <c r="G1038" s="27" t="s">
        <v>172</v>
      </c>
      <c r="H1038" s="27" t="s">
        <v>203</v>
      </c>
    </row>
    <row r="1039" spans="6:8" x14ac:dyDescent="0.25">
      <c r="F1039" s="27" t="s">
        <v>1215</v>
      </c>
      <c r="G1039" s="27" t="s">
        <v>131</v>
      </c>
      <c r="H1039" s="27" t="s">
        <v>132</v>
      </c>
    </row>
    <row r="1040" spans="6:8" x14ac:dyDescent="0.25">
      <c r="F1040" s="27" t="s">
        <v>1216</v>
      </c>
      <c r="G1040" s="27" t="s">
        <v>131</v>
      </c>
      <c r="H1040" s="27" t="s">
        <v>132</v>
      </c>
    </row>
    <row r="1041" spans="6:8" x14ac:dyDescent="0.25">
      <c r="F1041" s="27" t="s">
        <v>1217</v>
      </c>
      <c r="G1041" s="27" t="s">
        <v>172</v>
      </c>
      <c r="H1041" s="27" t="s">
        <v>203</v>
      </c>
    </row>
    <row r="1042" spans="6:8" x14ac:dyDescent="0.25">
      <c r="F1042" s="27" t="s">
        <v>1218</v>
      </c>
      <c r="G1042" s="27" t="s">
        <v>76</v>
      </c>
      <c r="H1042" s="27" t="s">
        <v>182</v>
      </c>
    </row>
    <row r="1043" spans="6:8" x14ac:dyDescent="0.25">
      <c r="F1043" s="27" t="s">
        <v>1218</v>
      </c>
      <c r="G1043" s="27" t="s">
        <v>90</v>
      </c>
      <c r="H1043" s="27" t="s">
        <v>91</v>
      </c>
    </row>
    <row r="1044" spans="6:8" x14ac:dyDescent="0.25">
      <c r="F1044" s="27" t="s">
        <v>1219</v>
      </c>
      <c r="G1044" s="27" t="s">
        <v>299</v>
      </c>
      <c r="H1044" s="27" t="s">
        <v>300</v>
      </c>
    </row>
    <row r="1045" spans="6:8" x14ac:dyDescent="0.25">
      <c r="F1045" s="27" t="s">
        <v>1220</v>
      </c>
      <c r="G1045" s="27" t="s">
        <v>138</v>
      </c>
      <c r="H1045" s="27" t="s">
        <v>290</v>
      </c>
    </row>
    <row r="1046" spans="6:8" x14ac:dyDescent="0.25">
      <c r="F1046" s="27" t="s">
        <v>1221</v>
      </c>
      <c r="G1046" s="27" t="s">
        <v>172</v>
      </c>
      <c r="H1046" s="27" t="s">
        <v>203</v>
      </c>
    </row>
    <row r="1047" spans="6:8" x14ac:dyDescent="0.25">
      <c r="F1047" s="27" t="s">
        <v>1222</v>
      </c>
      <c r="G1047" s="27" t="s">
        <v>131</v>
      </c>
      <c r="H1047" s="27" t="s">
        <v>132</v>
      </c>
    </row>
    <row r="1048" spans="6:8" x14ac:dyDescent="0.25">
      <c r="F1048" s="27" t="s">
        <v>1223</v>
      </c>
      <c r="G1048" s="27" t="s">
        <v>169</v>
      </c>
      <c r="H1048" s="27" t="s">
        <v>170</v>
      </c>
    </row>
    <row r="1049" spans="6:8" x14ac:dyDescent="0.25">
      <c r="F1049" s="27" t="s">
        <v>1224</v>
      </c>
      <c r="G1049" s="27" t="s">
        <v>160</v>
      </c>
      <c r="H1049" s="27" t="s">
        <v>161</v>
      </c>
    </row>
    <row r="1050" spans="6:8" x14ac:dyDescent="0.25">
      <c r="F1050" s="27" t="s">
        <v>1225</v>
      </c>
      <c r="G1050" s="27" t="s">
        <v>172</v>
      </c>
      <c r="H1050" s="27" t="s">
        <v>203</v>
      </c>
    </row>
    <row r="1051" spans="6:8" x14ac:dyDescent="0.25">
      <c r="F1051" s="27" t="s">
        <v>1226</v>
      </c>
      <c r="G1051" s="27" t="s">
        <v>169</v>
      </c>
      <c r="H1051" s="27" t="s">
        <v>170</v>
      </c>
    </row>
    <row r="1052" spans="6:8" x14ac:dyDescent="0.25">
      <c r="F1052" s="27" t="s">
        <v>1227</v>
      </c>
      <c r="G1052" s="27" t="s">
        <v>144</v>
      </c>
      <c r="H1052" s="27" t="s">
        <v>145</v>
      </c>
    </row>
    <row r="1053" spans="6:8" x14ac:dyDescent="0.25">
      <c r="F1053" s="27" t="s">
        <v>1228</v>
      </c>
      <c r="G1053" s="27" t="s">
        <v>160</v>
      </c>
      <c r="H1053" s="27" t="s">
        <v>161</v>
      </c>
    </row>
    <row r="1054" spans="6:8" x14ac:dyDescent="0.25">
      <c r="F1054" s="27" t="s">
        <v>1229</v>
      </c>
      <c r="G1054" s="27" t="s">
        <v>239</v>
      </c>
      <c r="H1054" s="27" t="s">
        <v>240</v>
      </c>
    </row>
    <row r="1055" spans="6:8" x14ac:dyDescent="0.25">
      <c r="F1055" s="27" t="s">
        <v>1230</v>
      </c>
      <c r="G1055" s="27" t="s">
        <v>231</v>
      </c>
      <c r="H1055" s="27" t="s">
        <v>232</v>
      </c>
    </row>
    <row r="1056" spans="6:8" x14ac:dyDescent="0.25">
      <c r="F1056" s="27" t="s">
        <v>1231</v>
      </c>
      <c r="G1056" s="27" t="s">
        <v>160</v>
      </c>
      <c r="H1056" s="27" t="s">
        <v>161</v>
      </c>
    </row>
    <row r="1057" spans="6:8" x14ac:dyDescent="0.25">
      <c r="F1057" s="27" t="s">
        <v>1232</v>
      </c>
      <c r="G1057" s="27" t="s">
        <v>172</v>
      </c>
      <c r="H1057" s="27" t="s">
        <v>203</v>
      </c>
    </row>
    <row r="1058" spans="6:8" x14ac:dyDescent="0.25">
      <c r="F1058" s="27" t="s">
        <v>1233</v>
      </c>
      <c r="G1058" s="27" t="s">
        <v>172</v>
      </c>
      <c r="H1058" s="27" t="s">
        <v>203</v>
      </c>
    </row>
    <row r="1059" spans="6:8" x14ac:dyDescent="0.25">
      <c r="F1059" s="27" t="s">
        <v>1234</v>
      </c>
      <c r="G1059" s="27" t="s">
        <v>150</v>
      </c>
      <c r="H1059" s="27" t="s">
        <v>151</v>
      </c>
    </row>
    <row r="1060" spans="6:8" x14ac:dyDescent="0.25">
      <c r="F1060" s="27" t="s">
        <v>1235</v>
      </c>
      <c r="G1060" s="27" t="s">
        <v>124</v>
      </c>
      <c r="H1060" s="27" t="s">
        <v>220</v>
      </c>
    </row>
    <row r="1061" spans="6:8" x14ac:dyDescent="0.25">
      <c r="F1061" s="27" t="s">
        <v>1236</v>
      </c>
      <c r="G1061" s="27" t="s">
        <v>124</v>
      </c>
      <c r="H1061" s="27" t="s">
        <v>220</v>
      </c>
    </row>
    <row r="1062" spans="6:8" x14ac:dyDescent="0.25">
      <c r="F1062" s="27" t="s">
        <v>1237</v>
      </c>
      <c r="G1062" s="27" t="s">
        <v>76</v>
      </c>
      <c r="H1062" s="27" t="s">
        <v>101</v>
      </c>
    </row>
    <row r="1063" spans="6:8" x14ac:dyDescent="0.25">
      <c r="F1063" s="27" t="s">
        <v>1238</v>
      </c>
      <c r="G1063" s="27" t="s">
        <v>172</v>
      </c>
      <c r="H1063" s="27" t="s">
        <v>173</v>
      </c>
    </row>
    <row r="1064" spans="6:8" x14ac:dyDescent="0.25">
      <c r="F1064" s="27" t="s">
        <v>1239</v>
      </c>
      <c r="G1064" s="27" t="s">
        <v>172</v>
      </c>
      <c r="H1064" s="27" t="s">
        <v>203</v>
      </c>
    </row>
    <row r="1065" spans="6:8" x14ac:dyDescent="0.25">
      <c r="F1065" s="27" t="s">
        <v>1240</v>
      </c>
      <c r="G1065" s="27" t="s">
        <v>172</v>
      </c>
      <c r="H1065" s="27" t="s">
        <v>203</v>
      </c>
    </row>
    <row r="1066" spans="6:8" x14ac:dyDescent="0.25">
      <c r="F1066" s="27" t="s">
        <v>1241</v>
      </c>
      <c r="G1066" s="27" t="s">
        <v>131</v>
      </c>
      <c r="H1066" s="27" t="s">
        <v>538</v>
      </c>
    </row>
    <row r="1067" spans="6:8" x14ac:dyDescent="0.25">
      <c r="F1067" s="27" t="s">
        <v>1242</v>
      </c>
      <c r="G1067" s="27" t="s">
        <v>131</v>
      </c>
      <c r="H1067" s="27" t="s">
        <v>145</v>
      </c>
    </row>
    <row r="1068" spans="6:8" x14ac:dyDescent="0.25">
      <c r="F1068" s="27" t="s">
        <v>1243</v>
      </c>
      <c r="G1068" s="27" t="s">
        <v>160</v>
      </c>
      <c r="H1068" s="27" t="s">
        <v>161</v>
      </c>
    </row>
    <row r="1069" spans="6:8" x14ac:dyDescent="0.25">
      <c r="F1069" s="27" t="s">
        <v>1244</v>
      </c>
      <c r="G1069" s="27" t="s">
        <v>172</v>
      </c>
      <c r="H1069" s="27" t="s">
        <v>173</v>
      </c>
    </row>
    <row r="1070" spans="6:8" x14ac:dyDescent="0.25">
      <c r="F1070" s="27" t="s">
        <v>1245</v>
      </c>
      <c r="G1070" s="27" t="s">
        <v>131</v>
      </c>
      <c r="H1070" s="27" t="s">
        <v>145</v>
      </c>
    </row>
    <row r="1071" spans="6:8" x14ac:dyDescent="0.25">
      <c r="F1071" s="27" t="s">
        <v>1246</v>
      </c>
      <c r="G1071" s="27" t="s">
        <v>114</v>
      </c>
      <c r="H1071" s="27" t="s">
        <v>115</v>
      </c>
    </row>
    <row r="1072" spans="6:8" x14ac:dyDescent="0.25">
      <c r="F1072" s="27" t="s">
        <v>1247</v>
      </c>
      <c r="G1072" s="27" t="s">
        <v>114</v>
      </c>
      <c r="H1072" s="27" t="s">
        <v>115</v>
      </c>
    </row>
    <row r="1073" spans="6:8" x14ac:dyDescent="0.25">
      <c r="F1073" s="27" t="s">
        <v>1248</v>
      </c>
      <c r="G1073" s="27" t="s">
        <v>76</v>
      </c>
      <c r="H1073" s="27" t="s">
        <v>101</v>
      </c>
    </row>
    <row r="1074" spans="6:8" x14ac:dyDescent="0.25">
      <c r="F1074" s="27" t="s">
        <v>1249</v>
      </c>
      <c r="G1074" s="27" t="s">
        <v>108</v>
      </c>
      <c r="H1074" s="27" t="s">
        <v>109</v>
      </c>
    </row>
    <row r="1075" spans="6:8" x14ac:dyDescent="0.25">
      <c r="F1075" s="27" t="s">
        <v>1250</v>
      </c>
      <c r="G1075" s="27" t="s">
        <v>156</v>
      </c>
      <c r="H1075" s="27" t="s">
        <v>157</v>
      </c>
    </row>
    <row r="1076" spans="6:8" x14ac:dyDescent="0.25">
      <c r="F1076" s="27" t="s">
        <v>1251</v>
      </c>
      <c r="G1076" s="27" t="s">
        <v>76</v>
      </c>
      <c r="H1076" s="27" t="s">
        <v>101</v>
      </c>
    </row>
    <row r="1077" spans="6:8" x14ac:dyDescent="0.25">
      <c r="F1077" s="27" t="s">
        <v>1252</v>
      </c>
      <c r="G1077" s="27" t="s">
        <v>156</v>
      </c>
      <c r="H1077" s="27" t="s">
        <v>157</v>
      </c>
    </row>
    <row r="1078" spans="6:8" x14ac:dyDescent="0.25">
      <c r="F1078" s="27" t="s">
        <v>1253</v>
      </c>
      <c r="G1078" s="27" t="s">
        <v>239</v>
      </c>
      <c r="H1078" s="27" t="s">
        <v>240</v>
      </c>
    </row>
    <row r="1079" spans="6:8" x14ac:dyDescent="0.25">
      <c r="F1079" s="27" t="s">
        <v>1254</v>
      </c>
      <c r="G1079" s="27" t="s">
        <v>131</v>
      </c>
      <c r="H1079" s="27" t="s">
        <v>132</v>
      </c>
    </row>
    <row r="1080" spans="6:8" x14ac:dyDescent="0.25">
      <c r="F1080" s="27" t="s">
        <v>1255</v>
      </c>
      <c r="G1080" s="27" t="s">
        <v>76</v>
      </c>
      <c r="H1080" s="27" t="s">
        <v>182</v>
      </c>
    </row>
    <row r="1081" spans="6:8" x14ac:dyDescent="0.25">
      <c r="F1081" s="27" t="s">
        <v>1256</v>
      </c>
      <c r="G1081" s="27" t="s">
        <v>231</v>
      </c>
      <c r="H1081" s="27" t="s">
        <v>232</v>
      </c>
    </row>
    <row r="1082" spans="6:8" x14ac:dyDescent="0.25">
      <c r="F1082" s="27" t="s">
        <v>1257</v>
      </c>
      <c r="G1082" s="27" t="s">
        <v>416</v>
      </c>
      <c r="H1082" s="27" t="s">
        <v>154</v>
      </c>
    </row>
    <row r="1083" spans="6:8" x14ac:dyDescent="0.25">
      <c r="F1083" s="27" t="s">
        <v>1258</v>
      </c>
      <c r="G1083" s="27" t="s">
        <v>138</v>
      </c>
      <c r="H1083" s="27" t="s">
        <v>139</v>
      </c>
    </row>
    <row r="1084" spans="6:8" x14ac:dyDescent="0.25">
      <c r="F1084" s="27" t="s">
        <v>1259</v>
      </c>
      <c r="G1084" s="27" t="s">
        <v>175</v>
      </c>
      <c r="H1084" s="27" t="s">
        <v>176</v>
      </c>
    </row>
    <row r="1085" spans="6:8" x14ac:dyDescent="0.25">
      <c r="F1085" s="27" t="s">
        <v>1260</v>
      </c>
      <c r="G1085" s="27" t="s">
        <v>135</v>
      </c>
      <c r="H1085" s="27" t="s">
        <v>136</v>
      </c>
    </row>
    <row r="1086" spans="6:8" x14ac:dyDescent="0.25">
      <c r="F1086" s="27" t="s">
        <v>1261</v>
      </c>
      <c r="G1086" s="27" t="s">
        <v>76</v>
      </c>
      <c r="H1086" s="27" t="s">
        <v>182</v>
      </c>
    </row>
    <row r="1087" spans="6:8" x14ac:dyDescent="0.25">
      <c r="F1087" s="27" t="s">
        <v>1262</v>
      </c>
      <c r="G1087" s="27" t="s">
        <v>153</v>
      </c>
      <c r="H1087" s="27" t="s">
        <v>154</v>
      </c>
    </row>
    <row r="1088" spans="6:8" x14ac:dyDescent="0.25">
      <c r="F1088" s="27" t="s">
        <v>1263</v>
      </c>
      <c r="G1088" s="27" t="s">
        <v>76</v>
      </c>
      <c r="H1088" s="27" t="s">
        <v>182</v>
      </c>
    </row>
    <row r="1089" spans="6:8" x14ac:dyDescent="0.25">
      <c r="F1089" s="27" t="s">
        <v>1264</v>
      </c>
      <c r="G1089" s="27" t="s">
        <v>138</v>
      </c>
      <c r="H1089" s="27" t="s">
        <v>139</v>
      </c>
    </row>
    <row r="1090" spans="6:8" x14ac:dyDescent="0.25">
      <c r="F1090" s="27" t="s">
        <v>1265</v>
      </c>
      <c r="G1090" s="27" t="s">
        <v>175</v>
      </c>
      <c r="H1090" s="27" t="s">
        <v>176</v>
      </c>
    </row>
    <row r="1091" spans="6:8" x14ac:dyDescent="0.25">
      <c r="F1091" s="27" t="s">
        <v>1266</v>
      </c>
      <c r="G1091" s="27" t="s">
        <v>76</v>
      </c>
      <c r="H1091" s="27" t="s">
        <v>182</v>
      </c>
    </row>
    <row r="1092" spans="6:8" x14ac:dyDescent="0.25">
      <c r="F1092" s="27" t="s">
        <v>1267</v>
      </c>
      <c r="G1092" s="27" t="s">
        <v>131</v>
      </c>
      <c r="H1092" s="27" t="s">
        <v>132</v>
      </c>
    </row>
    <row r="1093" spans="6:8" x14ac:dyDescent="0.25">
      <c r="F1093" s="27" t="s">
        <v>1268</v>
      </c>
      <c r="G1093" s="27" t="s">
        <v>172</v>
      </c>
      <c r="H1093" s="27" t="s">
        <v>173</v>
      </c>
    </row>
    <row r="1094" spans="6:8" x14ac:dyDescent="0.25">
      <c r="F1094" s="27" t="s">
        <v>1269</v>
      </c>
      <c r="G1094" s="27" t="s">
        <v>131</v>
      </c>
      <c r="H1094" s="27" t="s">
        <v>132</v>
      </c>
    </row>
    <row r="1095" spans="6:8" x14ac:dyDescent="0.25">
      <c r="F1095" s="27" t="s">
        <v>1270</v>
      </c>
      <c r="G1095" s="27" t="s">
        <v>160</v>
      </c>
      <c r="H1095" s="27" t="s">
        <v>161</v>
      </c>
    </row>
    <row r="1096" spans="6:8" x14ac:dyDescent="0.25">
      <c r="F1096" s="27" t="s">
        <v>1271</v>
      </c>
      <c r="G1096" s="27" t="s">
        <v>138</v>
      </c>
      <c r="H1096" s="27" t="s">
        <v>290</v>
      </c>
    </row>
    <row r="1097" spans="6:8" x14ac:dyDescent="0.25">
      <c r="F1097" s="27" t="s">
        <v>1272</v>
      </c>
      <c r="G1097" s="27" t="s">
        <v>131</v>
      </c>
      <c r="H1097" s="27" t="s">
        <v>132</v>
      </c>
    </row>
    <row r="1098" spans="6:8" x14ac:dyDescent="0.25">
      <c r="F1098" s="27" t="s">
        <v>1273</v>
      </c>
      <c r="G1098" s="27" t="s">
        <v>141</v>
      </c>
      <c r="H1098" s="27" t="s">
        <v>142</v>
      </c>
    </row>
    <row r="1099" spans="6:8" x14ac:dyDescent="0.25">
      <c r="F1099" s="27" t="s">
        <v>1274</v>
      </c>
      <c r="G1099" s="27" t="s">
        <v>76</v>
      </c>
      <c r="H1099" s="27" t="s">
        <v>101</v>
      </c>
    </row>
    <row r="1100" spans="6:8" x14ac:dyDescent="0.25">
      <c r="F1100" s="27" t="s">
        <v>1275</v>
      </c>
      <c r="G1100" s="27" t="s">
        <v>90</v>
      </c>
      <c r="H1100" s="27" t="s">
        <v>91</v>
      </c>
    </row>
    <row r="1101" spans="6:8" x14ac:dyDescent="0.25">
      <c r="F1101" s="27" t="s">
        <v>1276</v>
      </c>
      <c r="G1101" s="27" t="s">
        <v>172</v>
      </c>
      <c r="H1101" s="27" t="s">
        <v>203</v>
      </c>
    </row>
    <row r="1102" spans="6:8" x14ac:dyDescent="0.25">
      <c r="F1102" s="27" t="s">
        <v>1277</v>
      </c>
      <c r="G1102" s="27" t="s">
        <v>131</v>
      </c>
      <c r="H1102" s="27" t="s">
        <v>132</v>
      </c>
    </row>
    <row r="1103" spans="6:8" x14ac:dyDescent="0.25">
      <c r="F1103" s="27" t="s">
        <v>1278</v>
      </c>
      <c r="G1103" s="27" t="s">
        <v>90</v>
      </c>
      <c r="H1103" s="27" t="s">
        <v>91</v>
      </c>
    </row>
    <row r="1104" spans="6:8" x14ac:dyDescent="0.25">
      <c r="F1104" s="27" t="s">
        <v>1279</v>
      </c>
      <c r="G1104" s="27" t="s">
        <v>169</v>
      </c>
      <c r="H1104" s="27" t="s">
        <v>170</v>
      </c>
    </row>
    <row r="1105" spans="6:8" x14ac:dyDescent="0.25">
      <c r="F1105" s="27" t="s">
        <v>1280</v>
      </c>
      <c r="G1105" s="27" t="s">
        <v>416</v>
      </c>
      <c r="H1105" s="27" t="s">
        <v>154</v>
      </c>
    </row>
    <row r="1106" spans="6:8" x14ac:dyDescent="0.25">
      <c r="F1106" s="27" t="s">
        <v>1281</v>
      </c>
      <c r="G1106" s="27" t="s">
        <v>131</v>
      </c>
      <c r="H1106" s="27" t="s">
        <v>132</v>
      </c>
    </row>
    <row r="1107" spans="6:8" x14ac:dyDescent="0.25">
      <c r="F1107" s="27" t="s">
        <v>1282</v>
      </c>
      <c r="G1107" s="27" t="s">
        <v>175</v>
      </c>
      <c r="H1107" s="27" t="s">
        <v>176</v>
      </c>
    </row>
    <row r="1108" spans="6:8" x14ac:dyDescent="0.25">
      <c r="F1108" s="27" t="s">
        <v>1283</v>
      </c>
      <c r="G1108" s="27" t="s">
        <v>141</v>
      </c>
      <c r="H1108" s="27" t="s">
        <v>142</v>
      </c>
    </row>
    <row r="1109" spans="6:8" x14ac:dyDescent="0.25">
      <c r="F1109" s="27" t="s">
        <v>1284</v>
      </c>
      <c r="G1109" s="27" t="s">
        <v>144</v>
      </c>
      <c r="H1109" s="27" t="s">
        <v>145</v>
      </c>
    </row>
    <row r="1110" spans="6:8" x14ac:dyDescent="0.25">
      <c r="F1110" s="27" t="s">
        <v>1285</v>
      </c>
      <c r="G1110" s="27" t="s">
        <v>124</v>
      </c>
      <c r="H1110" s="27" t="s">
        <v>220</v>
      </c>
    </row>
    <row r="1111" spans="6:8" x14ac:dyDescent="0.25">
      <c r="F1111" s="27" t="s">
        <v>1286</v>
      </c>
      <c r="G1111" s="27" t="s">
        <v>156</v>
      </c>
      <c r="H1111" s="27" t="s">
        <v>157</v>
      </c>
    </row>
    <row r="1112" spans="6:8" x14ac:dyDescent="0.25">
      <c r="F1112" s="27" t="s">
        <v>1287</v>
      </c>
      <c r="G1112" s="27" t="s">
        <v>138</v>
      </c>
      <c r="H1112" s="27" t="s">
        <v>139</v>
      </c>
    </row>
    <row r="1113" spans="6:8" x14ac:dyDescent="0.25">
      <c r="F1113" s="27" t="s">
        <v>1288</v>
      </c>
      <c r="G1113" s="27" t="s">
        <v>131</v>
      </c>
      <c r="H1113" s="27" t="s">
        <v>132</v>
      </c>
    </row>
    <row r="1114" spans="6:8" x14ac:dyDescent="0.25">
      <c r="F1114" s="27" t="s">
        <v>1289</v>
      </c>
      <c r="G1114" s="27" t="s">
        <v>175</v>
      </c>
      <c r="H1114" s="27" t="s">
        <v>176</v>
      </c>
    </row>
    <row r="1115" spans="6:8" x14ac:dyDescent="0.25">
      <c r="F1115" s="27" t="s">
        <v>1290</v>
      </c>
      <c r="G1115" s="27" t="s">
        <v>108</v>
      </c>
      <c r="H1115" s="27" t="s">
        <v>109</v>
      </c>
    </row>
    <row r="1116" spans="6:8" x14ac:dyDescent="0.25">
      <c r="F1116" s="27" t="s">
        <v>1291</v>
      </c>
      <c r="G1116" s="27" t="s">
        <v>119</v>
      </c>
      <c r="H1116" s="27" t="s">
        <v>120</v>
      </c>
    </row>
    <row r="1117" spans="6:8" x14ac:dyDescent="0.25">
      <c r="F1117" s="27" t="s">
        <v>1292</v>
      </c>
      <c r="G1117" s="27" t="s">
        <v>131</v>
      </c>
      <c r="H1117" s="27" t="s">
        <v>132</v>
      </c>
    </row>
    <row r="1118" spans="6:8" x14ac:dyDescent="0.25">
      <c r="F1118" s="27" t="s">
        <v>1293</v>
      </c>
      <c r="G1118" s="27" t="s">
        <v>131</v>
      </c>
      <c r="H1118" s="27" t="s">
        <v>132</v>
      </c>
    </row>
    <row r="1119" spans="6:8" x14ac:dyDescent="0.25">
      <c r="F1119" s="27" t="s">
        <v>1294</v>
      </c>
      <c r="G1119" s="27" t="s">
        <v>172</v>
      </c>
      <c r="H1119" s="27" t="s">
        <v>173</v>
      </c>
    </row>
    <row r="1120" spans="6:8" x14ac:dyDescent="0.25">
      <c r="F1120" s="27" t="s">
        <v>1295</v>
      </c>
      <c r="G1120" s="27" t="s">
        <v>108</v>
      </c>
      <c r="H1120" s="27" t="s">
        <v>109</v>
      </c>
    </row>
    <row r="1121" spans="6:8" x14ac:dyDescent="0.25">
      <c r="F1121" s="27" t="s">
        <v>1296</v>
      </c>
      <c r="G1121" s="27" t="s">
        <v>141</v>
      </c>
      <c r="H1121" s="27" t="s">
        <v>142</v>
      </c>
    </row>
    <row r="1122" spans="6:8" x14ac:dyDescent="0.25">
      <c r="F1122" s="27" t="s">
        <v>1297</v>
      </c>
      <c r="G1122" s="27" t="s">
        <v>131</v>
      </c>
      <c r="H1122" s="27" t="s">
        <v>132</v>
      </c>
    </row>
    <row r="1123" spans="6:8" x14ac:dyDescent="0.25">
      <c r="F1123" s="27" t="s">
        <v>1298</v>
      </c>
      <c r="G1123" s="27" t="s">
        <v>150</v>
      </c>
      <c r="H1123" s="27" t="s">
        <v>151</v>
      </c>
    </row>
    <row r="1124" spans="6:8" x14ac:dyDescent="0.25">
      <c r="F1124" s="27" t="s">
        <v>1299</v>
      </c>
      <c r="G1124" s="27" t="s">
        <v>119</v>
      </c>
      <c r="H1124" s="27" t="s">
        <v>120</v>
      </c>
    </row>
    <row r="1125" spans="6:8" x14ac:dyDescent="0.25">
      <c r="F1125" s="27" t="s">
        <v>1300</v>
      </c>
      <c r="G1125" s="27" t="s">
        <v>76</v>
      </c>
      <c r="H1125" s="27" t="s">
        <v>182</v>
      </c>
    </row>
    <row r="1126" spans="6:8" x14ac:dyDescent="0.25">
      <c r="F1126" s="27" t="s">
        <v>1301</v>
      </c>
      <c r="G1126" s="27" t="s">
        <v>76</v>
      </c>
      <c r="H1126" s="27" t="s">
        <v>182</v>
      </c>
    </row>
    <row r="1127" spans="6:8" x14ac:dyDescent="0.25">
      <c r="F1127" s="27" t="s">
        <v>1302</v>
      </c>
      <c r="G1127" s="27" t="s">
        <v>361</v>
      </c>
      <c r="H1127" s="27" t="s">
        <v>254</v>
      </c>
    </row>
    <row r="1128" spans="6:8" x14ac:dyDescent="0.25">
      <c r="F1128" s="27" t="s">
        <v>1303</v>
      </c>
      <c r="G1128" s="27" t="s">
        <v>76</v>
      </c>
      <c r="H1128" s="27" t="s">
        <v>182</v>
      </c>
    </row>
    <row r="1129" spans="6:8" x14ac:dyDescent="0.25">
      <c r="F1129" s="27" t="s">
        <v>1304</v>
      </c>
      <c r="G1129" s="27" t="s">
        <v>76</v>
      </c>
      <c r="H1129" s="27" t="s">
        <v>182</v>
      </c>
    </row>
    <row r="1130" spans="6:8" x14ac:dyDescent="0.25">
      <c r="F1130" s="27" t="s">
        <v>1305</v>
      </c>
      <c r="G1130" s="27" t="s">
        <v>144</v>
      </c>
      <c r="H1130" s="27" t="s">
        <v>145</v>
      </c>
    </row>
    <row r="1131" spans="6:8" x14ac:dyDescent="0.25">
      <c r="F1131" s="27" t="s">
        <v>1306</v>
      </c>
      <c r="G1131" s="27" t="s">
        <v>160</v>
      </c>
      <c r="H1131" s="27" t="s">
        <v>161</v>
      </c>
    </row>
    <row r="1132" spans="6:8" x14ac:dyDescent="0.25">
      <c r="F1132" s="27" t="s">
        <v>1307</v>
      </c>
      <c r="G1132" s="27" t="s">
        <v>160</v>
      </c>
      <c r="H1132" s="27" t="s">
        <v>161</v>
      </c>
    </row>
    <row r="1133" spans="6:8" x14ac:dyDescent="0.25">
      <c r="F1133" s="27" t="s">
        <v>1308</v>
      </c>
      <c r="G1133" s="27" t="s">
        <v>124</v>
      </c>
      <c r="H1133" s="27" t="s">
        <v>220</v>
      </c>
    </row>
    <row r="1134" spans="6:8" x14ac:dyDescent="0.25">
      <c r="F1134" s="27" t="s">
        <v>1309</v>
      </c>
      <c r="G1134" s="27" t="s">
        <v>138</v>
      </c>
      <c r="H1134" s="27" t="s">
        <v>139</v>
      </c>
    </row>
    <row r="1135" spans="6:8" x14ac:dyDescent="0.25">
      <c r="F1135" s="27" t="s">
        <v>1310</v>
      </c>
      <c r="G1135" s="27" t="s">
        <v>165</v>
      </c>
      <c r="H1135" s="27" t="s">
        <v>166</v>
      </c>
    </row>
    <row r="1136" spans="6:8" x14ac:dyDescent="0.25">
      <c r="F1136" s="27" t="s">
        <v>1311</v>
      </c>
      <c r="G1136" s="27" t="s">
        <v>76</v>
      </c>
      <c r="H1136" s="27" t="s">
        <v>182</v>
      </c>
    </row>
    <row r="1137" spans="6:8" x14ac:dyDescent="0.25">
      <c r="F1137" s="27" t="s">
        <v>1312</v>
      </c>
      <c r="G1137" s="27" t="s">
        <v>160</v>
      </c>
      <c r="H1137" s="27" t="s">
        <v>161</v>
      </c>
    </row>
    <row r="1138" spans="6:8" x14ac:dyDescent="0.25">
      <c r="F1138" s="27" t="s">
        <v>1313</v>
      </c>
      <c r="G1138" s="27" t="s">
        <v>172</v>
      </c>
      <c r="H1138" s="27" t="s">
        <v>203</v>
      </c>
    </row>
    <row r="1139" spans="6:8" x14ac:dyDescent="0.25">
      <c r="F1139" s="27" t="s">
        <v>1314</v>
      </c>
      <c r="G1139" s="27" t="s">
        <v>131</v>
      </c>
      <c r="H1139" s="27" t="s">
        <v>132</v>
      </c>
    </row>
    <row r="1140" spans="6:8" x14ac:dyDescent="0.25">
      <c r="F1140" s="27" t="s">
        <v>1315</v>
      </c>
      <c r="G1140" s="27" t="s">
        <v>131</v>
      </c>
      <c r="H1140" s="27" t="s">
        <v>132</v>
      </c>
    </row>
    <row r="1141" spans="6:8" x14ac:dyDescent="0.25">
      <c r="F1141" s="27" t="s">
        <v>1316</v>
      </c>
      <c r="G1141" s="27" t="s">
        <v>165</v>
      </c>
      <c r="H1141" s="27" t="s">
        <v>166</v>
      </c>
    </row>
  </sheetData>
  <mergeCells count="4">
    <mergeCell ref="A1:H1"/>
    <mergeCell ref="I1:K1"/>
    <mergeCell ref="L1:R1"/>
    <mergeCell ref="Y1:Z1"/>
  </mergeCells>
  <phoneticPr fontId="15" type="noConversion"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pageSetUpPr fitToPage="1"/>
  </sheetPr>
  <dimension ref="A1:DP99"/>
  <sheetViews>
    <sheetView topLeftCell="I1" zoomScale="120" zoomScaleNormal="120" zoomScaleSheetLayoutView="100" workbookViewId="0">
      <selection activeCell="W8" sqref="W8"/>
    </sheetView>
  </sheetViews>
  <sheetFormatPr baseColWidth="10" defaultColWidth="11.42578125" defaultRowHeight="12.75" x14ac:dyDescent="0.2"/>
  <cols>
    <col min="1" max="2" width="3.7109375" style="1" customWidth="1"/>
    <col min="3" max="3" width="6.28515625" style="1" customWidth="1"/>
    <col min="4" max="8" width="5.7109375" style="1" customWidth="1"/>
    <col min="9" max="9" width="7.7109375" style="1" customWidth="1"/>
    <col min="10" max="10" width="8.28515625" style="1" customWidth="1"/>
    <col min="11" max="12" width="5.7109375" style="1" customWidth="1"/>
    <col min="13" max="13" width="8.42578125" style="1" customWidth="1"/>
    <col min="14" max="14" width="6.7109375" style="1" customWidth="1"/>
    <col min="15" max="15" width="9.28515625" style="1" customWidth="1"/>
    <col min="16" max="16" width="9.140625" style="1" customWidth="1"/>
    <col min="17" max="17" width="9" style="1" customWidth="1"/>
    <col min="18" max="22" width="5.7109375" style="1" customWidth="1"/>
    <col min="23" max="23" width="24.140625" style="1" customWidth="1"/>
    <col min="24" max="24" width="5.7109375" style="1" customWidth="1"/>
    <col min="25" max="25" width="22" style="1" customWidth="1"/>
    <col min="26" max="26" width="3.7109375" style="1" customWidth="1"/>
    <col min="27" max="27" width="5.7109375" style="3" customWidth="1"/>
    <col min="28" max="51" width="11.42578125" style="7" customWidth="1"/>
    <col min="52" max="56" width="11.42578125" style="5" customWidth="1"/>
    <col min="57" max="16384" width="11.42578125" style="5"/>
  </cols>
  <sheetData>
    <row r="1" spans="1:120" s="103" customFormat="1" ht="15" customHeight="1" x14ac:dyDescent="0.25">
      <c r="A1" s="102"/>
      <c r="B1" s="261" t="s">
        <v>0</v>
      </c>
      <c r="C1" s="262"/>
      <c r="D1" s="262"/>
      <c r="E1" s="262"/>
      <c r="F1" s="262"/>
      <c r="G1" s="263"/>
      <c r="H1" s="231" t="s">
        <v>1656</v>
      </c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70"/>
      <c r="W1" s="278"/>
      <c r="X1" s="278"/>
      <c r="Y1" s="278"/>
      <c r="Z1" s="279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</row>
    <row r="2" spans="1:120" s="103" customFormat="1" ht="18.75" customHeight="1" x14ac:dyDescent="0.25">
      <c r="A2" s="102"/>
      <c r="B2" s="264"/>
      <c r="C2" s="265"/>
      <c r="D2" s="265"/>
      <c r="E2" s="265"/>
      <c r="F2" s="265"/>
      <c r="G2" s="266"/>
      <c r="H2" s="271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3"/>
      <c r="W2" s="280"/>
      <c r="X2" s="280"/>
      <c r="Y2" s="280"/>
      <c r="Z2" s="281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</row>
    <row r="3" spans="1:120" s="103" customFormat="1" ht="15" customHeight="1" x14ac:dyDescent="0.25">
      <c r="A3" s="102"/>
      <c r="B3" s="267"/>
      <c r="C3" s="268"/>
      <c r="D3" s="268"/>
      <c r="E3" s="268"/>
      <c r="F3" s="268"/>
      <c r="G3" s="269"/>
      <c r="H3" s="274" t="s">
        <v>1655</v>
      </c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82"/>
      <c r="X3" s="282"/>
      <c r="Y3" s="282"/>
      <c r="Z3" s="283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</row>
    <row r="4" spans="1:120" s="103" customFormat="1" ht="19.5" customHeight="1" x14ac:dyDescent="0.25">
      <c r="A4" s="102"/>
      <c r="B4" s="190" t="s">
        <v>1651</v>
      </c>
      <c r="C4" s="191"/>
      <c r="D4" s="191"/>
      <c r="E4" s="191"/>
      <c r="F4" s="191"/>
      <c r="G4" s="192"/>
      <c r="H4" s="276" t="s">
        <v>1670</v>
      </c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6" t="s">
        <v>1671</v>
      </c>
      <c r="X4" s="277"/>
      <c r="Y4" s="277"/>
      <c r="Z4" s="284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</row>
    <row r="5" spans="1:120" s="1" customFormat="1" ht="9.75" customHeight="1" thickBot="1" x14ac:dyDescent="0.3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N5" s="129"/>
    </row>
    <row r="6" spans="1:120" s="1" customFormat="1" ht="5.0999999999999996" customHeight="1" thickBot="1" x14ac:dyDescent="0.3">
      <c r="A6" s="12"/>
      <c r="B6" s="99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8"/>
      <c r="AA6" s="3"/>
      <c r="AB6" s="3"/>
      <c r="AC6" s="4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</row>
    <row r="7" spans="1:120" s="1" customFormat="1" ht="38.25" customHeight="1" thickBot="1" x14ac:dyDescent="0.3">
      <c r="A7" s="12"/>
      <c r="B7" s="100"/>
      <c r="C7" s="194" t="s">
        <v>1317</v>
      </c>
      <c r="D7" s="195"/>
      <c r="E7" s="195"/>
      <c r="F7" s="195"/>
      <c r="G7" s="195"/>
      <c r="H7" s="239"/>
      <c r="I7" s="239"/>
      <c r="J7" s="239"/>
      <c r="K7" s="239"/>
      <c r="L7" s="239"/>
      <c r="M7" s="239"/>
      <c r="N7" s="239"/>
      <c r="O7" s="240"/>
      <c r="P7" s="75"/>
      <c r="Q7" s="75"/>
      <c r="R7" s="75"/>
      <c r="S7" s="75"/>
      <c r="T7" s="75"/>
      <c r="U7" s="75"/>
      <c r="V7" s="75"/>
      <c r="W7" s="75"/>
      <c r="X7" s="75"/>
      <c r="Y7" s="75"/>
      <c r="Z7" s="89"/>
      <c r="AA7" s="3"/>
      <c r="AB7" s="3"/>
      <c r="AC7" s="4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</row>
    <row r="8" spans="1:120" s="1" customFormat="1" ht="5.0999999999999996" customHeight="1" thickBot="1" x14ac:dyDescent="0.3">
      <c r="A8" s="12"/>
      <c r="B8" s="101"/>
      <c r="C8" s="70"/>
      <c r="D8" s="70"/>
      <c r="E8" s="70"/>
      <c r="F8" s="70"/>
      <c r="G8" s="70"/>
      <c r="H8" s="123"/>
      <c r="I8" s="123"/>
      <c r="J8" s="123"/>
      <c r="K8" s="123"/>
      <c r="L8" s="123"/>
      <c r="M8" s="123"/>
      <c r="N8" s="123"/>
      <c r="O8" s="123"/>
      <c r="P8" s="75"/>
      <c r="Q8" s="70"/>
      <c r="R8" s="70"/>
      <c r="S8" s="70"/>
      <c r="T8" s="123"/>
      <c r="U8" s="123"/>
      <c r="V8" s="123"/>
      <c r="W8" s="123"/>
      <c r="X8" s="123"/>
      <c r="Y8" s="12"/>
      <c r="Z8" s="91"/>
      <c r="AA8" s="3"/>
      <c r="AB8" s="3"/>
      <c r="AC8" s="4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</row>
    <row r="9" spans="1:120" ht="15" customHeight="1" thickBot="1" x14ac:dyDescent="0.25">
      <c r="A9" s="12"/>
      <c r="B9" s="87"/>
      <c r="C9" s="124">
        <v>2</v>
      </c>
      <c r="D9" s="195" t="s">
        <v>1318</v>
      </c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6"/>
      <c r="Z9" s="88"/>
    </row>
    <row r="10" spans="1:120" ht="5.0999999999999996" customHeight="1" thickBot="1" x14ac:dyDescent="0.25">
      <c r="A10" s="12"/>
      <c r="B10" s="86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89"/>
    </row>
    <row r="11" spans="1:120" ht="16.5" customHeight="1" thickBot="1" x14ac:dyDescent="0.25">
      <c r="A11" s="12"/>
      <c r="B11" s="86"/>
      <c r="C11" s="124" t="s">
        <v>1319</v>
      </c>
      <c r="D11" s="241" t="s">
        <v>1320</v>
      </c>
      <c r="E11" s="242"/>
      <c r="F11" s="242"/>
      <c r="G11" s="242"/>
      <c r="H11" s="242"/>
      <c r="I11" s="242"/>
      <c r="J11" s="242"/>
      <c r="K11" s="242"/>
      <c r="L11" s="243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89"/>
    </row>
    <row r="12" spans="1:120" ht="41.1" customHeight="1" x14ac:dyDescent="0.2">
      <c r="A12" s="12"/>
      <c r="B12" s="86"/>
      <c r="C12" s="234" t="s">
        <v>1321</v>
      </c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5"/>
      <c r="Z12" s="89"/>
    </row>
    <row r="13" spans="1:120" s="6" customFormat="1" ht="36" customHeight="1" x14ac:dyDescent="0.25">
      <c r="A13" s="13"/>
      <c r="B13" s="94"/>
      <c r="C13" s="229" t="s">
        <v>1322</v>
      </c>
      <c r="D13" s="230"/>
      <c r="E13" s="230"/>
      <c r="F13" s="230"/>
      <c r="G13" s="230"/>
      <c r="H13" s="230"/>
      <c r="I13" s="230"/>
      <c r="J13" s="230"/>
      <c r="K13" s="230"/>
      <c r="L13" s="230"/>
      <c r="M13" s="230" t="s">
        <v>1323</v>
      </c>
      <c r="N13" s="230"/>
      <c r="O13" s="230"/>
      <c r="P13" s="230"/>
      <c r="Q13" s="230"/>
      <c r="R13" s="230" t="s">
        <v>1324</v>
      </c>
      <c r="S13" s="230"/>
      <c r="T13" s="230"/>
      <c r="U13" s="230"/>
      <c r="V13" s="230"/>
      <c r="W13" s="84" t="s">
        <v>1325</v>
      </c>
      <c r="X13" s="230" t="s">
        <v>1326</v>
      </c>
      <c r="Y13" s="246"/>
      <c r="Z13" s="95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</row>
    <row r="14" spans="1:120" ht="51.75" customHeight="1" x14ac:dyDescent="0.2">
      <c r="A14" s="12"/>
      <c r="B14" s="86"/>
      <c r="C14" s="65" t="s">
        <v>1327</v>
      </c>
      <c r="D14" s="210" t="s">
        <v>1328</v>
      </c>
      <c r="E14" s="210"/>
      <c r="F14" s="210"/>
      <c r="G14" s="210"/>
      <c r="H14" s="210"/>
      <c r="I14" s="210"/>
      <c r="J14" s="210"/>
      <c r="K14" s="210"/>
      <c r="L14" s="210"/>
      <c r="M14" s="205" t="s">
        <v>1329</v>
      </c>
      <c r="N14" s="205"/>
      <c r="O14" s="205"/>
      <c r="P14" s="205"/>
      <c r="Q14" s="205"/>
      <c r="R14" s="205"/>
      <c r="S14" s="205"/>
      <c r="T14" s="205"/>
      <c r="U14" s="205"/>
      <c r="V14" s="205"/>
      <c r="W14" s="113">
        <f>VLOOKUP('2. Verificación'!M14,'Listas Verificación'!A4:B6,2,FALSE)</f>
        <v>2.3099999999999999E-2</v>
      </c>
      <c r="X14" s="207" t="s">
        <v>1652</v>
      </c>
      <c r="Y14" s="213"/>
      <c r="Z14" s="89"/>
    </row>
    <row r="15" spans="1:120" ht="45.6" customHeight="1" x14ac:dyDescent="0.2">
      <c r="A15" s="12"/>
      <c r="B15" s="86"/>
      <c r="C15" s="65" t="s">
        <v>1330</v>
      </c>
      <c r="D15" s="210" t="s">
        <v>1331</v>
      </c>
      <c r="E15" s="210"/>
      <c r="F15" s="210"/>
      <c r="G15" s="210"/>
      <c r="H15" s="210"/>
      <c r="I15" s="210"/>
      <c r="J15" s="210"/>
      <c r="K15" s="210"/>
      <c r="L15" s="210"/>
      <c r="M15" s="205" t="s">
        <v>1332</v>
      </c>
      <c r="N15" s="205"/>
      <c r="O15" s="205"/>
      <c r="P15" s="205"/>
      <c r="Q15" s="205"/>
      <c r="R15" s="205"/>
      <c r="S15" s="205"/>
      <c r="T15" s="205"/>
      <c r="U15" s="205"/>
      <c r="V15" s="205"/>
      <c r="W15" s="113">
        <f>VLOOKUP(M15,'Listas Verificación'!C4:D6,2,FALSE)</f>
        <v>2.3099999999999999E-2</v>
      </c>
      <c r="X15" s="207" t="s">
        <v>1333</v>
      </c>
      <c r="Y15" s="213"/>
      <c r="Z15" s="89"/>
    </row>
    <row r="16" spans="1:120" ht="45.75" customHeight="1" x14ac:dyDescent="0.2">
      <c r="A16" s="12"/>
      <c r="B16" s="86"/>
      <c r="C16" s="65" t="s">
        <v>1334</v>
      </c>
      <c r="D16" s="210" t="s">
        <v>1335</v>
      </c>
      <c r="E16" s="210"/>
      <c r="F16" s="210"/>
      <c r="G16" s="210"/>
      <c r="H16" s="210"/>
      <c r="I16" s="210"/>
      <c r="J16" s="210"/>
      <c r="K16" s="210"/>
      <c r="L16" s="210"/>
      <c r="M16" s="205" t="s">
        <v>1336</v>
      </c>
      <c r="N16" s="205"/>
      <c r="O16" s="205"/>
      <c r="P16" s="205"/>
      <c r="Q16" s="205"/>
      <c r="R16" s="205"/>
      <c r="S16" s="205"/>
      <c r="T16" s="205"/>
      <c r="U16" s="205"/>
      <c r="V16" s="205"/>
      <c r="W16" s="113">
        <f>VLOOKUP(M16,'Listas Verificación'!E4:F6,2,FALSE)</f>
        <v>9.1999999999999998E-3</v>
      </c>
      <c r="X16" s="207" t="s">
        <v>1653</v>
      </c>
      <c r="Y16" s="213"/>
      <c r="Z16" s="89"/>
    </row>
    <row r="17" spans="1:51" ht="34.5" customHeight="1" x14ac:dyDescent="0.2">
      <c r="A17" s="12"/>
      <c r="B17" s="86"/>
      <c r="C17" s="65" t="s">
        <v>1337</v>
      </c>
      <c r="D17" s="210" t="s">
        <v>1338</v>
      </c>
      <c r="E17" s="210"/>
      <c r="F17" s="210"/>
      <c r="G17" s="210"/>
      <c r="H17" s="210"/>
      <c r="I17" s="210"/>
      <c r="J17" s="210"/>
      <c r="K17" s="210"/>
      <c r="L17" s="210"/>
      <c r="M17" s="205" t="s">
        <v>1339</v>
      </c>
      <c r="N17" s="205"/>
      <c r="O17" s="205"/>
      <c r="P17" s="205"/>
      <c r="Q17" s="205"/>
      <c r="R17" s="205"/>
      <c r="S17" s="205"/>
      <c r="T17" s="205"/>
      <c r="U17" s="205"/>
      <c r="V17" s="205"/>
      <c r="W17" s="113">
        <f>VLOOKUP(M17,'Listas Verificación'!G4:H5,2,FALSE)</f>
        <v>2.3099999999999999E-2</v>
      </c>
      <c r="X17" s="207" t="s">
        <v>1340</v>
      </c>
      <c r="Y17" s="213"/>
      <c r="Z17" s="89"/>
    </row>
    <row r="18" spans="1:51" ht="39.6" customHeight="1" x14ac:dyDescent="0.2">
      <c r="A18" s="12"/>
      <c r="B18" s="86"/>
      <c r="C18" s="65" t="s">
        <v>1341</v>
      </c>
      <c r="D18" s="285" t="s">
        <v>1342</v>
      </c>
      <c r="E18" s="285"/>
      <c r="F18" s="285"/>
      <c r="G18" s="285"/>
      <c r="H18" s="285"/>
      <c r="I18" s="285"/>
      <c r="J18" s="285"/>
      <c r="K18" s="285"/>
      <c r="L18" s="285"/>
      <c r="M18" s="205" t="s">
        <v>1343</v>
      </c>
      <c r="N18" s="205"/>
      <c r="O18" s="205"/>
      <c r="P18" s="205"/>
      <c r="Q18" s="205"/>
      <c r="R18" s="205"/>
      <c r="S18" s="205"/>
      <c r="T18" s="205"/>
      <c r="U18" s="205"/>
      <c r="V18" s="205"/>
      <c r="W18" s="113">
        <f>VLOOKUP(M18,'Listas Verificación'!I4:J6,2,FALSE)</f>
        <v>9.1999999999999998E-3</v>
      </c>
      <c r="X18" s="207"/>
      <c r="Y18" s="213"/>
      <c r="Z18" s="89"/>
    </row>
    <row r="19" spans="1:51" ht="39.6" customHeight="1" x14ac:dyDescent="0.2">
      <c r="A19" s="12"/>
      <c r="B19" s="86"/>
      <c r="C19" s="65" t="s">
        <v>1344</v>
      </c>
      <c r="D19" s="285" t="s">
        <v>1345</v>
      </c>
      <c r="E19" s="285"/>
      <c r="F19" s="285"/>
      <c r="G19" s="285"/>
      <c r="H19" s="285"/>
      <c r="I19" s="285"/>
      <c r="J19" s="285"/>
      <c r="K19" s="285"/>
      <c r="L19" s="285"/>
      <c r="M19" s="205" t="s">
        <v>1346</v>
      </c>
      <c r="N19" s="205"/>
      <c r="O19" s="205"/>
      <c r="P19" s="205"/>
      <c r="Q19" s="205"/>
      <c r="R19" s="205"/>
      <c r="S19" s="205"/>
      <c r="T19" s="205"/>
      <c r="U19" s="205"/>
      <c r="V19" s="205"/>
      <c r="W19" s="113">
        <f>VLOOKUP(M19,Tabla32[[2.1.6]:[Puntaje]],2,FALSE)</f>
        <v>9.1999999999999998E-3</v>
      </c>
      <c r="X19" s="207"/>
      <c r="Y19" s="213"/>
      <c r="Z19" s="89"/>
    </row>
    <row r="20" spans="1:51" ht="39.6" customHeight="1" x14ac:dyDescent="0.2">
      <c r="A20" s="12"/>
      <c r="B20" s="86"/>
      <c r="C20" s="65" t="s">
        <v>1347</v>
      </c>
      <c r="D20" s="285" t="s">
        <v>1348</v>
      </c>
      <c r="E20" s="285"/>
      <c r="F20" s="285"/>
      <c r="G20" s="285"/>
      <c r="H20" s="285"/>
      <c r="I20" s="285"/>
      <c r="J20" s="285"/>
      <c r="K20" s="285"/>
      <c r="L20" s="285"/>
      <c r="M20" s="205" t="s">
        <v>1349</v>
      </c>
      <c r="N20" s="205"/>
      <c r="O20" s="205"/>
      <c r="P20" s="205"/>
      <c r="Q20" s="205"/>
      <c r="R20" s="205"/>
      <c r="S20" s="205"/>
      <c r="T20" s="205"/>
      <c r="U20" s="205"/>
      <c r="V20" s="205"/>
      <c r="W20" s="113">
        <f>VLOOKUP(M20,Tabla32[[2.1.7]:[Puntaje2]],2,FALSE)</f>
        <v>9.1999999999999998E-3</v>
      </c>
      <c r="X20" s="207" t="s">
        <v>1350</v>
      </c>
      <c r="Y20" s="213"/>
      <c r="Z20" s="89"/>
    </row>
    <row r="21" spans="1:51" ht="33.75" customHeight="1" x14ac:dyDescent="0.2">
      <c r="A21" s="12"/>
      <c r="B21" s="86"/>
      <c r="C21" s="65" t="s">
        <v>1351</v>
      </c>
      <c r="D21" s="210" t="s">
        <v>1352</v>
      </c>
      <c r="E21" s="210"/>
      <c r="F21" s="210"/>
      <c r="G21" s="210"/>
      <c r="H21" s="210"/>
      <c r="I21" s="210"/>
      <c r="J21" s="210"/>
      <c r="K21" s="210"/>
      <c r="L21" s="210"/>
      <c r="M21" s="205" t="s">
        <v>1353</v>
      </c>
      <c r="N21" s="205"/>
      <c r="O21" s="205"/>
      <c r="P21" s="205"/>
      <c r="Q21" s="205"/>
      <c r="R21" s="205"/>
      <c r="S21" s="205"/>
      <c r="T21" s="205"/>
      <c r="U21" s="205"/>
      <c r="V21" s="205"/>
      <c r="W21" s="113">
        <f>VLOOKUP(M21,Tabla33[],2,FALSE)</f>
        <v>9.1999999999999998E-3</v>
      </c>
      <c r="X21" s="207" t="s">
        <v>1354</v>
      </c>
      <c r="Y21" s="213"/>
      <c r="Z21" s="89"/>
    </row>
    <row r="22" spans="1:51" ht="61.5" customHeight="1" x14ac:dyDescent="0.2">
      <c r="A22" s="12"/>
      <c r="B22" s="86"/>
      <c r="C22" s="65" t="s">
        <v>1355</v>
      </c>
      <c r="D22" s="210" t="s">
        <v>1356</v>
      </c>
      <c r="E22" s="210"/>
      <c r="F22" s="210"/>
      <c r="G22" s="210"/>
      <c r="H22" s="210"/>
      <c r="I22" s="210"/>
      <c r="J22" s="210"/>
      <c r="K22" s="210"/>
      <c r="L22" s="210"/>
      <c r="M22" s="205" t="s">
        <v>1357</v>
      </c>
      <c r="N22" s="205"/>
      <c r="O22" s="205"/>
      <c r="P22" s="205"/>
      <c r="Q22" s="205"/>
      <c r="R22" s="205"/>
      <c r="S22" s="205"/>
      <c r="T22" s="205"/>
      <c r="U22" s="205"/>
      <c r="V22" s="205"/>
      <c r="W22" s="113">
        <f>VLOOKUP(M22,Tabla39[[2.1.9]:[Puntaje]],2,FALSE)</f>
        <v>2.3099999999999999E-2</v>
      </c>
      <c r="X22" s="207" t="s">
        <v>1358</v>
      </c>
      <c r="Y22" s="213"/>
      <c r="Z22" s="89"/>
    </row>
    <row r="23" spans="1:51" ht="33.75" customHeight="1" x14ac:dyDescent="0.2">
      <c r="A23" s="12"/>
      <c r="B23" s="86"/>
      <c r="C23" s="65" t="s">
        <v>1359</v>
      </c>
      <c r="D23" s="210" t="s">
        <v>1360</v>
      </c>
      <c r="E23" s="210"/>
      <c r="F23" s="210"/>
      <c r="G23" s="210"/>
      <c r="H23" s="210"/>
      <c r="I23" s="210"/>
      <c r="J23" s="210"/>
      <c r="K23" s="210"/>
      <c r="L23" s="210"/>
      <c r="M23" s="205" t="s">
        <v>1361</v>
      </c>
      <c r="N23" s="205"/>
      <c r="O23" s="205"/>
      <c r="P23" s="205"/>
      <c r="Q23" s="205"/>
      <c r="R23" s="205"/>
      <c r="S23" s="205"/>
      <c r="T23" s="205"/>
      <c r="U23" s="205"/>
      <c r="V23" s="205"/>
      <c r="W23" s="113">
        <f>VLOOKUP(M23,Tabla39[[2.1.10]:[Puntaje2]],2,FALSE)</f>
        <v>9.1999999999999998E-3</v>
      </c>
      <c r="X23" s="207"/>
      <c r="Y23" s="213"/>
      <c r="Z23" s="89"/>
    </row>
    <row r="24" spans="1:51" ht="31.5" customHeight="1" x14ac:dyDescent="0.2">
      <c r="A24" s="12"/>
      <c r="B24" s="86"/>
      <c r="C24" s="65" t="s">
        <v>1362</v>
      </c>
      <c r="D24" s="210" t="s">
        <v>1363</v>
      </c>
      <c r="E24" s="210"/>
      <c r="F24" s="210"/>
      <c r="G24" s="210"/>
      <c r="H24" s="210"/>
      <c r="I24" s="210"/>
      <c r="J24" s="210"/>
      <c r="K24" s="210"/>
      <c r="L24" s="210"/>
      <c r="M24" s="205" t="s">
        <v>1364</v>
      </c>
      <c r="N24" s="205"/>
      <c r="O24" s="205"/>
      <c r="P24" s="205"/>
      <c r="Q24" s="205"/>
      <c r="R24" s="205"/>
      <c r="S24" s="205"/>
      <c r="T24" s="205"/>
      <c r="U24" s="205"/>
      <c r="V24" s="205"/>
      <c r="W24" s="113">
        <f>VLOOKUP(M24,Tabla315[],2,FALSE)</f>
        <v>9.1999999999999998E-3</v>
      </c>
      <c r="X24" s="207" t="s">
        <v>1365</v>
      </c>
      <c r="Y24" s="213"/>
      <c r="Z24" s="89"/>
    </row>
    <row r="25" spans="1:51" ht="39.6" customHeight="1" x14ac:dyDescent="0.2">
      <c r="A25" s="12"/>
      <c r="B25" s="86"/>
      <c r="C25" s="65" t="s">
        <v>1366</v>
      </c>
      <c r="D25" s="210" t="s">
        <v>1367</v>
      </c>
      <c r="E25" s="210"/>
      <c r="F25" s="210"/>
      <c r="G25" s="210"/>
      <c r="H25" s="210"/>
      <c r="I25" s="210"/>
      <c r="J25" s="210"/>
      <c r="K25" s="210"/>
      <c r="L25" s="210"/>
      <c r="M25" s="205" t="s">
        <v>1368</v>
      </c>
      <c r="N25" s="205"/>
      <c r="O25" s="205"/>
      <c r="P25" s="205"/>
      <c r="Q25" s="205"/>
      <c r="R25" s="205"/>
      <c r="S25" s="205"/>
      <c r="T25" s="205"/>
      <c r="U25" s="205"/>
      <c r="V25" s="205"/>
      <c r="W25" s="113">
        <f>VLOOKUP(M25,Tabla316[],2,FALSE)</f>
        <v>0</v>
      </c>
      <c r="X25" s="207" t="s">
        <v>1369</v>
      </c>
      <c r="Y25" s="213"/>
      <c r="Z25" s="89"/>
    </row>
    <row r="26" spans="1:51" ht="32.25" customHeight="1" x14ac:dyDescent="0.2">
      <c r="A26" s="12"/>
      <c r="B26" s="86"/>
      <c r="C26" s="66" t="s">
        <v>1370</v>
      </c>
      <c r="D26" s="249" t="s">
        <v>1371</v>
      </c>
      <c r="E26" s="249"/>
      <c r="F26" s="249"/>
      <c r="G26" s="249"/>
      <c r="H26" s="249"/>
      <c r="I26" s="249"/>
      <c r="J26" s="249"/>
      <c r="K26" s="249"/>
      <c r="L26" s="249"/>
      <c r="M26" s="237" t="s">
        <v>1372</v>
      </c>
      <c r="N26" s="237"/>
      <c r="O26" s="237"/>
      <c r="P26" s="237"/>
      <c r="Q26" s="237"/>
      <c r="R26" s="237"/>
      <c r="S26" s="237"/>
      <c r="T26" s="237"/>
      <c r="U26" s="237"/>
      <c r="V26" s="237"/>
      <c r="W26" s="114">
        <f>VLOOKUP(M26,Punt1.2.1,2,FALSE)</f>
        <v>9.1999999999999998E-3</v>
      </c>
      <c r="X26" s="211"/>
      <c r="Y26" s="212"/>
      <c r="Z26" s="89"/>
    </row>
    <row r="27" spans="1:51" ht="6" customHeight="1" thickBot="1" x14ac:dyDescent="0.25">
      <c r="A27" s="12"/>
      <c r="B27" s="90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91"/>
    </row>
    <row r="28" spans="1:51" ht="6" customHeight="1" thickBot="1" x14ac:dyDescent="0.25">
      <c r="A28" s="12"/>
      <c r="B28" s="87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8"/>
    </row>
    <row r="29" spans="1:51" ht="17.25" customHeight="1" thickBot="1" x14ac:dyDescent="0.25">
      <c r="A29" s="12"/>
      <c r="B29" s="86"/>
      <c r="C29" s="124" t="s">
        <v>1373</v>
      </c>
      <c r="D29" s="241" t="s">
        <v>1374</v>
      </c>
      <c r="E29" s="242"/>
      <c r="F29" s="242"/>
      <c r="G29" s="242"/>
      <c r="H29" s="242"/>
      <c r="I29" s="242"/>
      <c r="J29" s="242"/>
      <c r="K29" s="242"/>
      <c r="L29" s="243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Z29" s="89"/>
    </row>
    <row r="30" spans="1:51" ht="38.1" customHeight="1" x14ac:dyDescent="0.2">
      <c r="A30" s="12"/>
      <c r="B30" s="86"/>
      <c r="C30" s="234" t="s">
        <v>1375</v>
      </c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235"/>
      <c r="U30" s="235"/>
      <c r="V30" s="235"/>
      <c r="W30" s="235"/>
      <c r="X30" s="235"/>
      <c r="Y30" s="236"/>
      <c r="Z30" s="89"/>
    </row>
    <row r="31" spans="1:51" s="6" customFormat="1" ht="33.75" customHeight="1" x14ac:dyDescent="0.25">
      <c r="A31" s="13"/>
      <c r="B31" s="94"/>
      <c r="C31" s="229" t="s">
        <v>1322</v>
      </c>
      <c r="D31" s="230"/>
      <c r="E31" s="230"/>
      <c r="F31" s="230"/>
      <c r="G31" s="230"/>
      <c r="H31" s="230"/>
      <c r="I31" s="230"/>
      <c r="J31" s="230"/>
      <c r="K31" s="230"/>
      <c r="L31" s="230"/>
      <c r="M31" s="230" t="s">
        <v>1323</v>
      </c>
      <c r="N31" s="230"/>
      <c r="O31" s="230"/>
      <c r="P31" s="230"/>
      <c r="Q31" s="230"/>
      <c r="R31" s="230" t="s">
        <v>1324</v>
      </c>
      <c r="S31" s="230"/>
      <c r="T31" s="230"/>
      <c r="U31" s="230"/>
      <c r="V31" s="230"/>
      <c r="W31" s="84" t="s">
        <v>1376</v>
      </c>
      <c r="X31" s="230" t="s">
        <v>1326</v>
      </c>
      <c r="Y31" s="246"/>
      <c r="Z31" s="95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</row>
    <row r="32" spans="1:51" ht="37.5" customHeight="1" x14ac:dyDescent="0.2">
      <c r="A32" s="12"/>
      <c r="B32" s="86"/>
      <c r="C32" s="65" t="s">
        <v>1377</v>
      </c>
      <c r="D32" s="210" t="s">
        <v>1378</v>
      </c>
      <c r="E32" s="210"/>
      <c r="F32" s="210"/>
      <c r="G32" s="210"/>
      <c r="H32" s="210"/>
      <c r="I32" s="210"/>
      <c r="J32" s="210"/>
      <c r="K32" s="210"/>
      <c r="L32" s="210"/>
      <c r="M32" s="205" t="s">
        <v>1379</v>
      </c>
      <c r="N32" s="205"/>
      <c r="O32" s="205"/>
      <c r="P32" s="205"/>
      <c r="Q32" s="205"/>
      <c r="R32" s="205"/>
      <c r="S32" s="205"/>
      <c r="T32" s="205"/>
      <c r="U32" s="205"/>
      <c r="V32" s="205"/>
      <c r="W32" s="113">
        <f>VLOOKUP(M32,'Listas Verificación'!AA4:AB6,2,FALSE)</f>
        <v>9.1999999999999998E-3</v>
      </c>
      <c r="X32" s="207" t="s">
        <v>1380</v>
      </c>
      <c r="Y32" s="213" t="s">
        <v>1381</v>
      </c>
      <c r="Z32" s="89"/>
    </row>
    <row r="33" spans="1:26" ht="38.25" customHeight="1" x14ac:dyDescent="0.2">
      <c r="A33" s="12"/>
      <c r="B33" s="86"/>
      <c r="C33" s="65" t="s">
        <v>1382</v>
      </c>
      <c r="D33" s="210" t="s">
        <v>1383</v>
      </c>
      <c r="E33" s="210"/>
      <c r="F33" s="210"/>
      <c r="G33" s="210"/>
      <c r="H33" s="210"/>
      <c r="I33" s="210"/>
      <c r="J33" s="210"/>
      <c r="K33" s="210"/>
      <c r="L33" s="210"/>
      <c r="M33" s="205" t="s">
        <v>1384</v>
      </c>
      <c r="N33" s="205"/>
      <c r="O33" s="205"/>
      <c r="P33" s="205"/>
      <c r="Q33" s="205"/>
      <c r="R33" s="205"/>
      <c r="S33" s="205"/>
      <c r="T33" s="205"/>
      <c r="U33" s="205"/>
      <c r="V33" s="205"/>
      <c r="W33" s="113">
        <f>VLOOKUP(M33,'Listas Verificación'!AC4:AD6,2,FALSE)</f>
        <v>9.1999999999999998E-3</v>
      </c>
      <c r="X33" s="207" t="s">
        <v>1385</v>
      </c>
      <c r="Y33" s="213" t="s">
        <v>1386</v>
      </c>
      <c r="Z33" s="89"/>
    </row>
    <row r="34" spans="1:26" ht="39" customHeight="1" x14ac:dyDescent="0.2">
      <c r="A34" s="12"/>
      <c r="B34" s="86"/>
      <c r="C34" s="65" t="s">
        <v>1387</v>
      </c>
      <c r="D34" s="210" t="s">
        <v>1388</v>
      </c>
      <c r="E34" s="210"/>
      <c r="F34" s="210"/>
      <c r="G34" s="210"/>
      <c r="H34" s="210"/>
      <c r="I34" s="210"/>
      <c r="J34" s="210"/>
      <c r="K34" s="210"/>
      <c r="L34" s="210"/>
      <c r="M34" s="205" t="s">
        <v>1389</v>
      </c>
      <c r="N34" s="205"/>
      <c r="O34" s="205"/>
      <c r="P34" s="205"/>
      <c r="Q34" s="205"/>
      <c r="R34" s="205"/>
      <c r="S34" s="205"/>
      <c r="T34" s="205"/>
      <c r="U34" s="205"/>
      <c r="V34" s="205"/>
      <c r="W34" s="113">
        <f>VLOOKUP(M34,'Listas Verificación'!AE4:AF6,2,FALSE)</f>
        <v>9.1999999999999998E-3</v>
      </c>
      <c r="X34" s="207" t="s">
        <v>1390</v>
      </c>
      <c r="Y34" s="213" t="s">
        <v>1391</v>
      </c>
      <c r="Z34" s="89"/>
    </row>
    <row r="35" spans="1:26" ht="32.25" customHeight="1" x14ac:dyDescent="0.2">
      <c r="A35" s="12"/>
      <c r="B35" s="86"/>
      <c r="C35" s="65" t="s">
        <v>1392</v>
      </c>
      <c r="D35" s="210" t="s">
        <v>1393</v>
      </c>
      <c r="E35" s="210"/>
      <c r="F35" s="210"/>
      <c r="G35" s="210"/>
      <c r="H35" s="210"/>
      <c r="I35" s="210"/>
      <c r="J35" s="210"/>
      <c r="K35" s="210"/>
      <c r="L35" s="210"/>
      <c r="M35" s="205" t="s">
        <v>1394</v>
      </c>
      <c r="N35" s="205"/>
      <c r="O35" s="205"/>
      <c r="P35" s="205"/>
      <c r="Q35" s="205"/>
      <c r="R35" s="205"/>
      <c r="S35" s="205"/>
      <c r="T35" s="205"/>
      <c r="U35" s="205"/>
      <c r="V35" s="205"/>
      <c r="W35" s="113">
        <f>VLOOKUP(M35,'Listas Verificación'!AG4:AH6,2,FALSE)</f>
        <v>9.1999999999999998E-3</v>
      </c>
      <c r="X35" s="207" t="s">
        <v>1395</v>
      </c>
      <c r="Y35" s="213" t="s">
        <v>1396</v>
      </c>
      <c r="Z35" s="89"/>
    </row>
    <row r="36" spans="1:26" ht="41.25" customHeight="1" x14ac:dyDescent="0.2">
      <c r="A36" s="12"/>
      <c r="B36" s="86"/>
      <c r="C36" s="65" t="s">
        <v>1397</v>
      </c>
      <c r="D36" s="210" t="s">
        <v>1398</v>
      </c>
      <c r="E36" s="210"/>
      <c r="F36" s="210"/>
      <c r="G36" s="210"/>
      <c r="H36" s="210"/>
      <c r="I36" s="210"/>
      <c r="J36" s="210"/>
      <c r="K36" s="210"/>
      <c r="L36" s="210"/>
      <c r="M36" s="205" t="s">
        <v>1399</v>
      </c>
      <c r="N36" s="205"/>
      <c r="O36" s="205"/>
      <c r="P36" s="205"/>
      <c r="Q36" s="205"/>
      <c r="R36" s="205"/>
      <c r="S36" s="205"/>
      <c r="T36" s="205"/>
      <c r="U36" s="205"/>
      <c r="V36" s="205"/>
      <c r="W36" s="113">
        <f>VLOOKUP(M36,'Listas Verificación'!AI4:AJ6,2,FALSE)</f>
        <v>2.3099999999999999E-2</v>
      </c>
      <c r="X36" s="207"/>
      <c r="Y36" s="213"/>
      <c r="Z36" s="89"/>
    </row>
    <row r="37" spans="1:26" ht="43.35" customHeight="1" x14ac:dyDescent="0.2">
      <c r="A37" s="12"/>
      <c r="B37" s="86"/>
      <c r="C37" s="65" t="s">
        <v>1400</v>
      </c>
      <c r="D37" s="210" t="s">
        <v>1401</v>
      </c>
      <c r="E37" s="210"/>
      <c r="F37" s="210"/>
      <c r="G37" s="210"/>
      <c r="H37" s="210"/>
      <c r="I37" s="210"/>
      <c r="J37" s="210"/>
      <c r="K37" s="210"/>
      <c r="L37" s="210"/>
      <c r="M37" s="256" t="s">
        <v>1402</v>
      </c>
      <c r="N37" s="256"/>
      <c r="O37" s="256"/>
      <c r="P37" s="256"/>
      <c r="Q37" s="256"/>
      <c r="R37" s="205"/>
      <c r="S37" s="205"/>
      <c r="T37" s="205"/>
      <c r="U37" s="205"/>
      <c r="V37" s="205"/>
      <c r="W37" s="113">
        <f>VLOOKUP(M37,'Listas Verificación'!AK4:AL6,2,FALSE)</f>
        <v>9.1999999999999998E-3</v>
      </c>
      <c r="X37" s="207" t="s">
        <v>1403</v>
      </c>
      <c r="Y37" s="213" t="s">
        <v>1404</v>
      </c>
      <c r="Z37" s="89"/>
    </row>
    <row r="38" spans="1:26" ht="43.35" customHeight="1" x14ac:dyDescent="0.2">
      <c r="A38" s="12"/>
      <c r="B38" s="86"/>
      <c r="C38" s="65" t="s">
        <v>1405</v>
      </c>
      <c r="D38" s="210" t="s">
        <v>1406</v>
      </c>
      <c r="E38" s="210"/>
      <c r="F38" s="210"/>
      <c r="G38" s="210"/>
      <c r="H38" s="210"/>
      <c r="I38" s="210"/>
      <c r="J38" s="210"/>
      <c r="K38" s="210"/>
      <c r="L38" s="210"/>
      <c r="M38" s="205" t="s">
        <v>1407</v>
      </c>
      <c r="N38" s="205"/>
      <c r="O38" s="205"/>
      <c r="P38" s="205"/>
      <c r="Q38" s="205"/>
      <c r="R38" s="205"/>
      <c r="S38" s="205"/>
      <c r="T38" s="205"/>
      <c r="U38" s="205"/>
      <c r="V38" s="205"/>
      <c r="W38" s="113">
        <f>VLOOKUP(M38,'Listas Verificación'!AM4:AN6,2,FALSE)</f>
        <v>9.1999999999999998E-3</v>
      </c>
      <c r="X38" s="207"/>
      <c r="Y38" s="213"/>
      <c r="Z38" s="89"/>
    </row>
    <row r="39" spans="1:26" ht="43.35" customHeight="1" x14ac:dyDescent="0.2">
      <c r="A39" s="12"/>
      <c r="B39" s="86"/>
      <c r="C39" s="65" t="s">
        <v>1408</v>
      </c>
      <c r="D39" s="210" t="s">
        <v>1409</v>
      </c>
      <c r="E39" s="210"/>
      <c r="F39" s="210"/>
      <c r="G39" s="210"/>
      <c r="H39" s="210"/>
      <c r="I39" s="210"/>
      <c r="J39" s="210"/>
      <c r="K39" s="210"/>
      <c r="L39" s="210"/>
      <c r="M39" s="205" t="s">
        <v>1410</v>
      </c>
      <c r="N39" s="205"/>
      <c r="O39" s="205"/>
      <c r="P39" s="205"/>
      <c r="Q39" s="205"/>
      <c r="R39" s="205"/>
      <c r="S39" s="205"/>
      <c r="T39" s="205"/>
      <c r="U39" s="205"/>
      <c r="V39" s="205"/>
      <c r="W39" s="113">
        <f>VLOOKUP(M39,'Listas Verificación'!AO4:AP6,2,FALSE)</f>
        <v>9.1999999999999998E-3</v>
      </c>
      <c r="X39" s="207"/>
      <c r="Y39" s="213"/>
      <c r="Z39" s="89"/>
    </row>
    <row r="40" spans="1:26" ht="43.35" customHeight="1" x14ac:dyDescent="0.2">
      <c r="A40" s="12"/>
      <c r="B40" s="86"/>
      <c r="C40" s="65" t="s">
        <v>1411</v>
      </c>
      <c r="D40" s="210" t="s">
        <v>1412</v>
      </c>
      <c r="E40" s="210"/>
      <c r="F40" s="210"/>
      <c r="G40" s="210"/>
      <c r="H40" s="210"/>
      <c r="I40" s="210"/>
      <c r="J40" s="210"/>
      <c r="K40" s="210"/>
      <c r="L40" s="210"/>
      <c r="M40" s="205" t="s">
        <v>1413</v>
      </c>
      <c r="N40" s="205"/>
      <c r="O40" s="205"/>
      <c r="P40" s="205"/>
      <c r="Q40" s="205"/>
      <c r="R40" s="205"/>
      <c r="S40" s="205"/>
      <c r="T40" s="205"/>
      <c r="U40" s="205"/>
      <c r="V40" s="205"/>
      <c r="W40" s="113">
        <f>VLOOKUP(M40,'Listas Verificación'!AQ4:AR6,2,FALSE)</f>
        <v>9.1999999999999998E-3</v>
      </c>
      <c r="X40" s="207"/>
      <c r="Y40" s="213"/>
      <c r="Z40" s="89"/>
    </row>
    <row r="41" spans="1:26" ht="43.35" customHeight="1" x14ac:dyDescent="0.2">
      <c r="A41" s="12"/>
      <c r="B41" s="86"/>
      <c r="C41" s="65" t="s">
        <v>1414</v>
      </c>
      <c r="D41" s="210" t="s">
        <v>1415</v>
      </c>
      <c r="E41" s="210"/>
      <c r="F41" s="210"/>
      <c r="G41" s="210"/>
      <c r="H41" s="210"/>
      <c r="I41" s="210"/>
      <c r="J41" s="210"/>
      <c r="K41" s="210"/>
      <c r="L41" s="210"/>
      <c r="M41" s="205" t="s">
        <v>1416</v>
      </c>
      <c r="N41" s="205"/>
      <c r="O41" s="205"/>
      <c r="P41" s="205"/>
      <c r="Q41" s="205"/>
      <c r="R41" s="205"/>
      <c r="S41" s="205"/>
      <c r="T41" s="205"/>
      <c r="U41" s="205"/>
      <c r="V41" s="205"/>
      <c r="W41" s="113">
        <f>VLOOKUP(M41,'Listas Verificación'!AS4:AT6,2,FALSE)</f>
        <v>9.1999999999999998E-3</v>
      </c>
      <c r="X41" s="207" t="s">
        <v>1417</v>
      </c>
      <c r="Y41" s="213" t="s">
        <v>1418</v>
      </c>
      <c r="Z41" s="89"/>
    </row>
    <row r="42" spans="1:26" ht="43.35" customHeight="1" x14ac:dyDescent="0.2">
      <c r="A42" s="12"/>
      <c r="B42" s="86"/>
      <c r="C42" s="65" t="s">
        <v>1419</v>
      </c>
      <c r="D42" s="210" t="s">
        <v>1420</v>
      </c>
      <c r="E42" s="210"/>
      <c r="F42" s="210"/>
      <c r="G42" s="210"/>
      <c r="H42" s="210"/>
      <c r="I42" s="210"/>
      <c r="J42" s="210"/>
      <c r="K42" s="210"/>
      <c r="L42" s="210"/>
      <c r="M42" s="205" t="s">
        <v>1421</v>
      </c>
      <c r="N42" s="205"/>
      <c r="O42" s="205"/>
      <c r="P42" s="205"/>
      <c r="Q42" s="205"/>
      <c r="R42" s="205"/>
      <c r="S42" s="205"/>
      <c r="T42" s="205"/>
      <c r="U42" s="205"/>
      <c r="V42" s="205"/>
      <c r="W42" s="113">
        <f>VLOOKUP(M42,'Listas Verificación'!AU4:AV6,2,FALSE)</f>
        <v>2.3099999999999999E-2</v>
      </c>
      <c r="X42" s="207" t="s">
        <v>1422</v>
      </c>
      <c r="Y42" s="213" t="s">
        <v>1423</v>
      </c>
      <c r="Z42" s="89"/>
    </row>
    <row r="43" spans="1:26" ht="43.35" customHeight="1" x14ac:dyDescent="0.2">
      <c r="A43" s="12"/>
      <c r="B43" s="86"/>
      <c r="C43" s="65" t="s">
        <v>1424</v>
      </c>
      <c r="D43" s="210" t="s">
        <v>1425</v>
      </c>
      <c r="E43" s="210"/>
      <c r="F43" s="210"/>
      <c r="G43" s="210"/>
      <c r="H43" s="210"/>
      <c r="I43" s="210"/>
      <c r="J43" s="210"/>
      <c r="K43" s="210"/>
      <c r="L43" s="210"/>
      <c r="M43" s="205" t="s">
        <v>1426</v>
      </c>
      <c r="N43" s="205"/>
      <c r="O43" s="205"/>
      <c r="P43" s="205"/>
      <c r="Q43" s="205"/>
      <c r="R43" s="205"/>
      <c r="S43" s="205"/>
      <c r="T43" s="205"/>
      <c r="U43" s="205"/>
      <c r="V43" s="205"/>
      <c r="W43" s="113">
        <f>VLOOKUP(M43,'Listas Verificación'!AW4:AX6,2,FALSE)</f>
        <v>9.1999999999999998E-3</v>
      </c>
      <c r="X43" s="207" t="s">
        <v>1365</v>
      </c>
      <c r="Y43" s="213" t="s">
        <v>1427</v>
      </c>
      <c r="Z43" s="89"/>
    </row>
    <row r="44" spans="1:26" ht="43.35" customHeight="1" x14ac:dyDescent="0.2">
      <c r="A44" s="12"/>
      <c r="B44" s="86"/>
      <c r="C44" s="66" t="s">
        <v>1428</v>
      </c>
      <c r="D44" s="249" t="s">
        <v>1429</v>
      </c>
      <c r="E44" s="249"/>
      <c r="F44" s="249"/>
      <c r="G44" s="249"/>
      <c r="H44" s="249"/>
      <c r="I44" s="249"/>
      <c r="J44" s="249"/>
      <c r="K44" s="249"/>
      <c r="L44" s="249"/>
      <c r="M44" s="237" t="s">
        <v>1430</v>
      </c>
      <c r="N44" s="237"/>
      <c r="O44" s="237"/>
      <c r="P44" s="237"/>
      <c r="Q44" s="237"/>
      <c r="R44" s="237"/>
      <c r="S44" s="237"/>
      <c r="T44" s="237"/>
      <c r="U44" s="237"/>
      <c r="V44" s="237"/>
      <c r="W44" s="114">
        <f>VLOOKUP(M44,'Listas Verificación'!AY4:AZ5,2,FALSE)</f>
        <v>2.3099999999999999E-2</v>
      </c>
      <c r="X44" s="211"/>
      <c r="Y44" s="212"/>
      <c r="Z44" s="89"/>
    </row>
    <row r="45" spans="1:26" ht="5.25" customHeight="1" thickBot="1" x14ac:dyDescent="0.35">
      <c r="A45" s="12"/>
      <c r="B45" s="90"/>
      <c r="C45" s="96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8"/>
      <c r="S45" s="98"/>
      <c r="T45" s="98"/>
      <c r="U45" s="98"/>
      <c r="V45" s="98"/>
      <c r="W45" s="97"/>
      <c r="X45" s="85"/>
      <c r="Y45" s="85"/>
      <c r="Z45" s="91"/>
    </row>
    <row r="46" spans="1:26" ht="4.5" customHeight="1" thickBot="1" x14ac:dyDescent="0.25">
      <c r="A46" s="12"/>
      <c r="B46" s="87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8"/>
    </row>
    <row r="47" spans="1:26" ht="17.25" customHeight="1" thickBot="1" x14ac:dyDescent="0.25">
      <c r="A47" s="12"/>
      <c r="B47" s="86"/>
      <c r="C47" s="125" t="s">
        <v>1431</v>
      </c>
      <c r="D47" s="231" t="s">
        <v>1432</v>
      </c>
      <c r="E47" s="232"/>
      <c r="F47" s="232"/>
      <c r="G47" s="232"/>
      <c r="H47" s="232"/>
      <c r="I47" s="232"/>
      <c r="J47" s="232"/>
      <c r="K47" s="232"/>
      <c r="L47" s="233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89"/>
    </row>
    <row r="48" spans="1:26" ht="32.1" customHeight="1" x14ac:dyDescent="0.2">
      <c r="A48" s="12"/>
      <c r="B48" s="86"/>
      <c r="C48" s="234" t="s">
        <v>1433</v>
      </c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235"/>
      <c r="R48" s="235"/>
      <c r="S48" s="235"/>
      <c r="T48" s="235"/>
      <c r="U48" s="235"/>
      <c r="V48" s="235"/>
      <c r="W48" s="235"/>
      <c r="X48" s="235"/>
      <c r="Y48" s="236"/>
      <c r="Z48" s="89"/>
    </row>
    <row r="49" spans="1:51" s="6" customFormat="1" ht="32.25" customHeight="1" x14ac:dyDescent="0.25">
      <c r="A49" s="13"/>
      <c r="B49" s="94"/>
      <c r="C49" s="229" t="s">
        <v>1322</v>
      </c>
      <c r="D49" s="230"/>
      <c r="E49" s="230"/>
      <c r="F49" s="230"/>
      <c r="G49" s="230"/>
      <c r="H49" s="230"/>
      <c r="I49" s="230"/>
      <c r="J49" s="230"/>
      <c r="K49" s="230"/>
      <c r="L49" s="230"/>
      <c r="M49" s="230" t="s">
        <v>1323</v>
      </c>
      <c r="N49" s="230"/>
      <c r="O49" s="230"/>
      <c r="P49" s="230"/>
      <c r="Q49" s="230"/>
      <c r="R49" s="230" t="s">
        <v>1324</v>
      </c>
      <c r="S49" s="230"/>
      <c r="T49" s="230"/>
      <c r="U49" s="230"/>
      <c r="V49" s="230"/>
      <c r="W49" s="84" t="s">
        <v>1376</v>
      </c>
      <c r="X49" s="230" t="s">
        <v>1326</v>
      </c>
      <c r="Y49" s="246"/>
      <c r="Z49" s="95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</row>
    <row r="50" spans="1:51" ht="36.6" customHeight="1" x14ac:dyDescent="0.2">
      <c r="A50" s="12"/>
      <c r="B50" s="86"/>
      <c r="C50" s="65" t="s">
        <v>1434</v>
      </c>
      <c r="D50" s="210" t="s">
        <v>1435</v>
      </c>
      <c r="E50" s="210"/>
      <c r="F50" s="210"/>
      <c r="G50" s="210"/>
      <c r="H50" s="210"/>
      <c r="I50" s="210"/>
      <c r="J50" s="210"/>
      <c r="K50" s="210"/>
      <c r="L50" s="210"/>
      <c r="M50" s="205" t="s">
        <v>1436</v>
      </c>
      <c r="N50" s="205"/>
      <c r="O50" s="205"/>
      <c r="P50" s="205"/>
      <c r="Q50" s="205"/>
      <c r="R50" s="205"/>
      <c r="S50" s="205"/>
      <c r="T50" s="205"/>
      <c r="U50" s="205"/>
      <c r="V50" s="205"/>
      <c r="W50" s="113">
        <f>VLOOKUP(M50,'Listas Verificación'!BA4:BB6,2,FALSE)</f>
        <v>5.0000000000000001E-3</v>
      </c>
      <c r="X50" s="207" t="s">
        <v>1437</v>
      </c>
      <c r="Y50" s="213" t="s">
        <v>1438</v>
      </c>
      <c r="Z50" s="89"/>
    </row>
    <row r="51" spans="1:51" ht="36.6" customHeight="1" x14ac:dyDescent="0.2">
      <c r="A51" s="12"/>
      <c r="B51" s="86"/>
      <c r="C51" s="65" t="s">
        <v>1439</v>
      </c>
      <c r="D51" s="210" t="s">
        <v>1440</v>
      </c>
      <c r="E51" s="210"/>
      <c r="F51" s="210"/>
      <c r="G51" s="210"/>
      <c r="H51" s="210"/>
      <c r="I51" s="210"/>
      <c r="J51" s="210"/>
      <c r="K51" s="210"/>
      <c r="L51" s="210"/>
      <c r="M51" s="205" t="s">
        <v>1441</v>
      </c>
      <c r="N51" s="205"/>
      <c r="O51" s="205"/>
      <c r="P51" s="205"/>
      <c r="Q51" s="205"/>
      <c r="R51" s="205"/>
      <c r="S51" s="205"/>
      <c r="T51" s="205"/>
      <c r="U51" s="205"/>
      <c r="V51" s="205"/>
      <c r="W51" s="113">
        <f>VLOOKUP(M51,'Listas Verificación'!BC4:BD6,2,FALSE)</f>
        <v>1.2500000000000001E-2</v>
      </c>
      <c r="X51" s="207" t="s">
        <v>1442</v>
      </c>
      <c r="Y51" s="213" t="s">
        <v>1443</v>
      </c>
      <c r="Z51" s="89"/>
    </row>
    <row r="52" spans="1:51" ht="36.6" customHeight="1" x14ac:dyDescent="0.2">
      <c r="A52" s="12"/>
      <c r="B52" s="86"/>
      <c r="C52" s="65" t="s">
        <v>1444</v>
      </c>
      <c r="D52" s="210" t="s">
        <v>1445</v>
      </c>
      <c r="E52" s="210"/>
      <c r="F52" s="210"/>
      <c r="G52" s="210"/>
      <c r="H52" s="210"/>
      <c r="I52" s="210"/>
      <c r="J52" s="210"/>
      <c r="K52" s="210"/>
      <c r="L52" s="210"/>
      <c r="M52" s="205" t="s">
        <v>1446</v>
      </c>
      <c r="N52" s="205"/>
      <c r="O52" s="205"/>
      <c r="P52" s="205"/>
      <c r="Q52" s="205"/>
      <c r="R52" s="205"/>
      <c r="S52" s="205"/>
      <c r="T52" s="205"/>
      <c r="U52" s="205"/>
      <c r="V52" s="205"/>
      <c r="W52" s="113">
        <f>VLOOKUP(M52,'Listas Verificación'!BE4:BF6,2,FALSE)</f>
        <v>5.0000000000000001E-3</v>
      </c>
      <c r="X52" s="207" t="s">
        <v>1447</v>
      </c>
      <c r="Y52" s="213" t="s">
        <v>1448</v>
      </c>
      <c r="Z52" s="89"/>
    </row>
    <row r="53" spans="1:51" ht="36.6" customHeight="1" x14ac:dyDescent="0.2">
      <c r="A53" s="12"/>
      <c r="B53" s="86"/>
      <c r="C53" s="65" t="s">
        <v>1449</v>
      </c>
      <c r="D53" s="210" t="s">
        <v>1450</v>
      </c>
      <c r="E53" s="210"/>
      <c r="F53" s="210"/>
      <c r="G53" s="210"/>
      <c r="H53" s="210"/>
      <c r="I53" s="210"/>
      <c r="J53" s="210"/>
      <c r="K53" s="210"/>
      <c r="L53" s="210"/>
      <c r="M53" s="205" t="s">
        <v>1451</v>
      </c>
      <c r="N53" s="205"/>
      <c r="O53" s="205"/>
      <c r="P53" s="205"/>
      <c r="Q53" s="205"/>
      <c r="R53" s="205"/>
      <c r="S53" s="205"/>
      <c r="T53" s="205"/>
      <c r="U53" s="205"/>
      <c r="V53" s="205"/>
      <c r="W53" s="113">
        <f>VLOOKUP(M53,'Listas Verificación'!BG4:BH6,2,FALSE)</f>
        <v>5.0000000000000001E-3</v>
      </c>
      <c r="X53" s="207"/>
      <c r="Y53" s="213"/>
      <c r="Z53" s="89"/>
    </row>
    <row r="54" spans="1:51" ht="36.6" customHeight="1" x14ac:dyDescent="0.2">
      <c r="A54" s="12"/>
      <c r="B54" s="86"/>
      <c r="C54" s="65" t="s">
        <v>1452</v>
      </c>
      <c r="D54" s="210" t="s">
        <v>1453</v>
      </c>
      <c r="E54" s="210"/>
      <c r="F54" s="210"/>
      <c r="G54" s="210"/>
      <c r="H54" s="210"/>
      <c r="I54" s="210"/>
      <c r="J54" s="210"/>
      <c r="K54" s="210"/>
      <c r="L54" s="210"/>
      <c r="M54" s="205" t="s">
        <v>1454</v>
      </c>
      <c r="N54" s="205"/>
      <c r="O54" s="205"/>
      <c r="P54" s="205"/>
      <c r="Q54" s="205"/>
      <c r="R54" s="205"/>
      <c r="S54" s="205"/>
      <c r="T54" s="205"/>
      <c r="U54" s="205"/>
      <c r="V54" s="205"/>
      <c r="W54" s="113">
        <f>VLOOKUP(M54,'Listas Verificación'!BI4:BJ6,2,FALSE)</f>
        <v>5.0000000000000001E-3</v>
      </c>
      <c r="X54" s="207" t="s">
        <v>1455</v>
      </c>
      <c r="Y54" s="213" t="s">
        <v>1456</v>
      </c>
      <c r="Z54" s="89"/>
    </row>
    <row r="55" spans="1:51" ht="43.5" customHeight="1" x14ac:dyDescent="0.2">
      <c r="A55" s="12"/>
      <c r="B55" s="86"/>
      <c r="C55" s="65" t="s">
        <v>1457</v>
      </c>
      <c r="D55" s="210" t="s">
        <v>1458</v>
      </c>
      <c r="E55" s="210"/>
      <c r="F55" s="210"/>
      <c r="G55" s="210"/>
      <c r="H55" s="210"/>
      <c r="I55" s="210"/>
      <c r="J55" s="210"/>
      <c r="K55" s="210"/>
      <c r="L55" s="210"/>
      <c r="M55" s="205" t="s">
        <v>1459</v>
      </c>
      <c r="N55" s="205"/>
      <c r="O55" s="205"/>
      <c r="P55" s="205"/>
      <c r="Q55" s="205"/>
      <c r="R55" s="205"/>
      <c r="S55" s="205"/>
      <c r="T55" s="205"/>
      <c r="U55" s="205"/>
      <c r="V55" s="205"/>
      <c r="W55" s="113">
        <f>VLOOKUP(M55,'Listas Verificación'!BK4:BL6,2,FALSE)</f>
        <v>5.0000000000000001E-3</v>
      </c>
      <c r="X55" s="207"/>
      <c r="Y55" s="213"/>
      <c r="Z55" s="89"/>
    </row>
    <row r="56" spans="1:51" ht="36.6" customHeight="1" x14ac:dyDescent="0.2">
      <c r="A56" s="12"/>
      <c r="B56" s="86"/>
      <c r="C56" s="65" t="s">
        <v>1460</v>
      </c>
      <c r="D56" s="210" t="s">
        <v>1461</v>
      </c>
      <c r="E56" s="210"/>
      <c r="F56" s="210"/>
      <c r="G56" s="210"/>
      <c r="H56" s="210"/>
      <c r="I56" s="210"/>
      <c r="J56" s="210"/>
      <c r="K56" s="210"/>
      <c r="L56" s="210"/>
      <c r="M56" s="205" t="s">
        <v>1462</v>
      </c>
      <c r="N56" s="205"/>
      <c r="O56" s="205"/>
      <c r="P56" s="205"/>
      <c r="Q56" s="205"/>
      <c r="R56" s="205"/>
      <c r="S56" s="205"/>
      <c r="T56" s="205"/>
      <c r="U56" s="205"/>
      <c r="V56" s="205"/>
      <c r="W56" s="113">
        <f>+VLOOKUP(M56,'Listas Verificación'!BM4:BN6,2,FALSE)</f>
        <v>5.0000000000000001E-3</v>
      </c>
      <c r="X56" s="207"/>
      <c r="Y56" s="213"/>
      <c r="Z56" s="89"/>
    </row>
    <row r="57" spans="1:51" ht="36.6" customHeight="1" x14ac:dyDescent="0.2">
      <c r="A57" s="12"/>
      <c r="B57" s="86"/>
      <c r="C57" s="66" t="s">
        <v>1463</v>
      </c>
      <c r="D57" s="249" t="s">
        <v>1464</v>
      </c>
      <c r="E57" s="249"/>
      <c r="F57" s="249"/>
      <c r="G57" s="249"/>
      <c r="H57" s="249"/>
      <c r="I57" s="249"/>
      <c r="J57" s="249"/>
      <c r="K57" s="249"/>
      <c r="L57" s="249"/>
      <c r="M57" s="237" t="s">
        <v>1465</v>
      </c>
      <c r="N57" s="237"/>
      <c r="O57" s="237"/>
      <c r="P57" s="237"/>
      <c r="Q57" s="237"/>
      <c r="R57" s="237"/>
      <c r="S57" s="237"/>
      <c r="T57" s="237"/>
      <c r="U57" s="237"/>
      <c r="V57" s="237"/>
      <c r="W57" s="114">
        <f>VLOOKUP(M57,'Listas Verificación'!BO4:BP6,2,FALSE)</f>
        <v>1.2500000000000001E-2</v>
      </c>
      <c r="X57" s="211" t="s">
        <v>1466</v>
      </c>
      <c r="Y57" s="212" t="s">
        <v>1467</v>
      </c>
      <c r="Z57" s="89"/>
    </row>
    <row r="58" spans="1:51" ht="5.0999999999999996" customHeight="1" thickBot="1" x14ac:dyDescent="0.25">
      <c r="A58" s="12"/>
      <c r="B58" s="90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91"/>
    </row>
    <row r="59" spans="1:51" ht="5.0999999999999996" customHeight="1" thickBot="1" x14ac:dyDescent="0.25">
      <c r="A59" s="12"/>
      <c r="B59" s="87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8"/>
    </row>
    <row r="60" spans="1:51" ht="16.350000000000001" customHeight="1" thickBot="1" x14ac:dyDescent="0.25">
      <c r="A60" s="12"/>
      <c r="B60" s="86"/>
      <c r="C60" s="125" t="s">
        <v>1468</v>
      </c>
      <c r="D60" s="231" t="s">
        <v>1469</v>
      </c>
      <c r="E60" s="232"/>
      <c r="F60" s="232"/>
      <c r="G60" s="232"/>
      <c r="H60" s="232"/>
      <c r="I60" s="232"/>
      <c r="J60" s="232"/>
      <c r="K60" s="232"/>
      <c r="L60" s="233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89"/>
    </row>
    <row r="61" spans="1:51" ht="30" customHeight="1" x14ac:dyDescent="0.2">
      <c r="A61" s="12"/>
      <c r="B61" s="86"/>
      <c r="C61" s="250" t="s">
        <v>1470</v>
      </c>
      <c r="D61" s="251"/>
      <c r="E61" s="251"/>
      <c r="F61" s="251"/>
      <c r="G61" s="251"/>
      <c r="H61" s="251"/>
      <c r="I61" s="251"/>
      <c r="J61" s="251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51"/>
      <c r="V61" s="251"/>
      <c r="W61" s="251"/>
      <c r="X61" s="251"/>
      <c r="Y61" s="252"/>
      <c r="Z61" s="89"/>
    </row>
    <row r="62" spans="1:51" s="6" customFormat="1" ht="36" customHeight="1" x14ac:dyDescent="0.25">
      <c r="A62" s="13"/>
      <c r="B62" s="94"/>
      <c r="C62" s="255" t="s">
        <v>1322</v>
      </c>
      <c r="D62" s="247"/>
      <c r="E62" s="247"/>
      <c r="F62" s="247"/>
      <c r="G62" s="247"/>
      <c r="H62" s="247"/>
      <c r="I62" s="247"/>
      <c r="J62" s="247"/>
      <c r="K62" s="247"/>
      <c r="L62" s="247"/>
      <c r="M62" s="247" t="s">
        <v>1323</v>
      </c>
      <c r="N62" s="247"/>
      <c r="O62" s="247"/>
      <c r="P62" s="247"/>
      <c r="Q62" s="247"/>
      <c r="R62" s="247" t="s">
        <v>1324</v>
      </c>
      <c r="S62" s="247"/>
      <c r="T62" s="247"/>
      <c r="U62" s="247"/>
      <c r="V62" s="247"/>
      <c r="W62" s="126" t="s">
        <v>1376</v>
      </c>
      <c r="X62" s="247" t="s">
        <v>1326</v>
      </c>
      <c r="Y62" s="248"/>
      <c r="Z62" s="95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</row>
    <row r="63" spans="1:51" ht="36.6" customHeight="1" x14ac:dyDescent="0.2">
      <c r="A63" s="12"/>
      <c r="B63" s="86"/>
      <c r="C63" s="128" t="s">
        <v>1471</v>
      </c>
      <c r="D63" s="206" t="s">
        <v>1472</v>
      </c>
      <c r="E63" s="206"/>
      <c r="F63" s="206"/>
      <c r="G63" s="206"/>
      <c r="H63" s="206"/>
      <c r="I63" s="206"/>
      <c r="J63" s="206"/>
      <c r="K63" s="206"/>
      <c r="L63" s="206"/>
      <c r="M63" s="205" t="s">
        <v>1473</v>
      </c>
      <c r="N63" s="205"/>
      <c r="O63" s="205"/>
      <c r="P63" s="205"/>
      <c r="Q63" s="205"/>
      <c r="R63" s="205"/>
      <c r="S63" s="205"/>
      <c r="T63" s="205"/>
      <c r="U63" s="205"/>
      <c r="V63" s="205"/>
      <c r="W63" s="115">
        <f>VLOOKUP(M63,'Listas Verificación'!BQ4:BR6,2,FALSE)</f>
        <v>5.0000000000000001E-3</v>
      </c>
      <c r="X63" s="207" t="s">
        <v>1474</v>
      </c>
      <c r="Y63" s="213" t="s">
        <v>1475</v>
      </c>
      <c r="Z63" s="89"/>
    </row>
    <row r="64" spans="1:51" ht="36.6" customHeight="1" x14ac:dyDescent="0.2">
      <c r="A64" s="12"/>
      <c r="B64" s="86"/>
      <c r="C64" s="128" t="s">
        <v>1476</v>
      </c>
      <c r="D64" s="206" t="s">
        <v>1477</v>
      </c>
      <c r="E64" s="206"/>
      <c r="F64" s="206"/>
      <c r="G64" s="206"/>
      <c r="H64" s="206"/>
      <c r="I64" s="206"/>
      <c r="J64" s="206"/>
      <c r="K64" s="206"/>
      <c r="L64" s="206"/>
      <c r="M64" s="205"/>
      <c r="N64" s="205"/>
      <c r="O64" s="205"/>
      <c r="P64" s="205"/>
      <c r="Q64" s="205"/>
      <c r="R64" s="205"/>
      <c r="S64" s="205"/>
      <c r="T64" s="205"/>
      <c r="U64" s="205"/>
      <c r="V64" s="205"/>
      <c r="W64" s="115" t="e">
        <f>VLOOKUP(M64,'Listas Verificación'!BS4:BT6,2,FALSE)</f>
        <v>#N/A</v>
      </c>
      <c r="X64" s="207" t="s">
        <v>1478</v>
      </c>
      <c r="Y64" s="213" t="s">
        <v>1478</v>
      </c>
      <c r="Z64" s="89"/>
    </row>
    <row r="65" spans="1:51" ht="36.6" customHeight="1" x14ac:dyDescent="0.2">
      <c r="A65" s="12"/>
      <c r="B65" s="86"/>
      <c r="C65" s="128" t="s">
        <v>1479</v>
      </c>
      <c r="D65" s="206" t="s">
        <v>1480</v>
      </c>
      <c r="E65" s="206"/>
      <c r="F65" s="206"/>
      <c r="G65" s="206"/>
      <c r="H65" s="206"/>
      <c r="I65" s="206"/>
      <c r="J65" s="206"/>
      <c r="K65" s="206"/>
      <c r="L65" s="206"/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115" t="e">
        <f>VLOOKUP(M65,'Listas Verificación'!BU4:BV6,2,FALSE)</f>
        <v>#N/A</v>
      </c>
      <c r="X65" s="207" t="s">
        <v>1654</v>
      </c>
      <c r="Y65" s="213" t="s">
        <v>1481</v>
      </c>
      <c r="Z65" s="89"/>
    </row>
    <row r="66" spans="1:51" ht="36.6" customHeight="1" x14ac:dyDescent="0.2">
      <c r="A66" s="12"/>
      <c r="B66" s="86"/>
      <c r="C66" s="128" t="s">
        <v>1482</v>
      </c>
      <c r="D66" s="206" t="s">
        <v>1483</v>
      </c>
      <c r="E66" s="206"/>
      <c r="F66" s="206"/>
      <c r="G66" s="206"/>
      <c r="H66" s="206"/>
      <c r="I66" s="206"/>
      <c r="J66" s="206"/>
      <c r="K66" s="206"/>
      <c r="L66" s="206"/>
      <c r="M66" s="205"/>
      <c r="N66" s="205"/>
      <c r="O66" s="205"/>
      <c r="P66" s="205"/>
      <c r="Q66" s="205"/>
      <c r="R66" s="205"/>
      <c r="S66" s="205"/>
      <c r="T66" s="205"/>
      <c r="U66" s="205"/>
      <c r="V66" s="205"/>
      <c r="W66" s="115" t="e">
        <f>VLOOKUP(M66,'Listas Verificación'!BW4:BX6,2,FALSE)</f>
        <v>#N/A</v>
      </c>
      <c r="X66" s="207"/>
      <c r="Y66" s="213"/>
      <c r="Z66" s="89"/>
    </row>
    <row r="67" spans="1:51" ht="36.6" customHeight="1" x14ac:dyDescent="0.2">
      <c r="A67" s="12"/>
      <c r="B67" s="86"/>
      <c r="C67" s="128" t="s">
        <v>1484</v>
      </c>
      <c r="D67" s="206" t="s">
        <v>1485</v>
      </c>
      <c r="E67" s="206"/>
      <c r="F67" s="206"/>
      <c r="G67" s="206"/>
      <c r="H67" s="206"/>
      <c r="I67" s="206"/>
      <c r="J67" s="206"/>
      <c r="K67" s="206"/>
      <c r="L67" s="206"/>
      <c r="M67" s="205"/>
      <c r="N67" s="205"/>
      <c r="O67" s="205"/>
      <c r="P67" s="205"/>
      <c r="Q67" s="205"/>
      <c r="R67" s="207"/>
      <c r="S67" s="207"/>
      <c r="T67" s="207"/>
      <c r="U67" s="207"/>
      <c r="V67" s="207"/>
      <c r="W67" s="115" t="e">
        <f>VLOOKUP(M67,'Listas Verificación'!BY4:BZ6,2,FALSE)</f>
        <v>#N/A</v>
      </c>
      <c r="X67" s="207"/>
      <c r="Y67" s="213"/>
      <c r="Z67" s="89"/>
    </row>
    <row r="68" spans="1:51" ht="36.6" customHeight="1" x14ac:dyDescent="0.2">
      <c r="A68" s="12"/>
      <c r="B68" s="86"/>
      <c r="C68" s="128" t="s">
        <v>1486</v>
      </c>
      <c r="D68" s="206" t="s">
        <v>1487</v>
      </c>
      <c r="E68" s="206"/>
      <c r="F68" s="206"/>
      <c r="G68" s="206"/>
      <c r="H68" s="206"/>
      <c r="I68" s="206"/>
      <c r="J68" s="206"/>
      <c r="K68" s="206"/>
      <c r="L68" s="206"/>
      <c r="M68" s="205"/>
      <c r="N68" s="205"/>
      <c r="O68" s="205"/>
      <c r="P68" s="205"/>
      <c r="Q68" s="205"/>
      <c r="R68" s="207"/>
      <c r="S68" s="207"/>
      <c r="T68" s="207"/>
      <c r="U68" s="207"/>
      <c r="V68" s="207"/>
      <c r="W68" s="115" t="e">
        <f>VLOOKUP(M68,'Listas Verificación'!CA4:CB6,2,FALSE)</f>
        <v>#N/A</v>
      </c>
      <c r="X68" s="207"/>
      <c r="Y68" s="213"/>
      <c r="Z68" s="89"/>
    </row>
    <row r="69" spans="1:51" ht="36.6" customHeight="1" x14ac:dyDescent="0.2">
      <c r="A69" s="12"/>
      <c r="B69" s="86"/>
      <c r="C69" s="128" t="s">
        <v>1488</v>
      </c>
      <c r="D69" s="206" t="s">
        <v>1489</v>
      </c>
      <c r="E69" s="206"/>
      <c r="F69" s="206"/>
      <c r="G69" s="206"/>
      <c r="H69" s="206"/>
      <c r="I69" s="206"/>
      <c r="J69" s="206"/>
      <c r="K69" s="206"/>
      <c r="L69" s="206"/>
      <c r="M69" s="205"/>
      <c r="N69" s="205"/>
      <c r="O69" s="205"/>
      <c r="P69" s="205"/>
      <c r="Q69" s="205"/>
      <c r="R69" s="207"/>
      <c r="S69" s="207"/>
      <c r="T69" s="207"/>
      <c r="U69" s="207"/>
      <c r="V69" s="207"/>
      <c r="W69" s="115" t="e">
        <f>VLOOKUP(M69,'Listas Verificación'!CC4:CD6,2,FALSE)</f>
        <v>#N/A</v>
      </c>
      <c r="X69" s="207" t="s">
        <v>1490</v>
      </c>
      <c r="Y69" s="213" t="s">
        <v>1491</v>
      </c>
      <c r="Z69" s="89"/>
    </row>
    <row r="70" spans="1:51" ht="36.6" customHeight="1" thickBot="1" x14ac:dyDescent="0.25">
      <c r="A70" s="12"/>
      <c r="B70" s="86"/>
      <c r="C70" s="127" t="s">
        <v>1492</v>
      </c>
      <c r="D70" s="238" t="s">
        <v>1493</v>
      </c>
      <c r="E70" s="238"/>
      <c r="F70" s="238"/>
      <c r="G70" s="238"/>
      <c r="H70" s="238"/>
      <c r="I70" s="238"/>
      <c r="J70" s="238"/>
      <c r="K70" s="238"/>
      <c r="L70" s="238"/>
      <c r="M70" s="237"/>
      <c r="N70" s="237"/>
      <c r="O70" s="237"/>
      <c r="P70" s="237"/>
      <c r="Q70" s="237"/>
      <c r="R70" s="211"/>
      <c r="S70" s="211"/>
      <c r="T70" s="211"/>
      <c r="U70" s="211"/>
      <c r="V70" s="211"/>
      <c r="W70" s="116" t="e">
        <f>VLOOKUP(M70,'Listas Verificación'!CE4:CF6,2,FALSE)</f>
        <v>#N/A</v>
      </c>
      <c r="X70" s="211" t="s">
        <v>1494</v>
      </c>
      <c r="Y70" s="212" t="s">
        <v>1495</v>
      </c>
      <c r="Z70" s="89"/>
    </row>
    <row r="71" spans="1:51" ht="5.25" customHeight="1" thickBot="1" x14ac:dyDescent="0.25">
      <c r="A71" s="12"/>
      <c r="B71" s="90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91"/>
    </row>
    <row r="72" spans="1:51" ht="5.25" customHeight="1" thickBot="1" x14ac:dyDescent="0.25">
      <c r="A72" s="12"/>
      <c r="B72" s="86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89"/>
    </row>
    <row r="73" spans="1:51" ht="16.350000000000001" customHeight="1" thickBot="1" x14ac:dyDescent="0.25">
      <c r="A73" s="12"/>
      <c r="B73" s="86"/>
      <c r="C73" s="125" t="s">
        <v>1496</v>
      </c>
      <c r="D73" s="231" t="s">
        <v>1497</v>
      </c>
      <c r="E73" s="232"/>
      <c r="F73" s="232"/>
      <c r="G73" s="232"/>
      <c r="H73" s="232"/>
      <c r="I73" s="232"/>
      <c r="J73" s="232"/>
      <c r="K73" s="232"/>
      <c r="L73" s="233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89"/>
    </row>
    <row r="74" spans="1:51" ht="30" customHeight="1" x14ac:dyDescent="0.2">
      <c r="A74" s="12"/>
      <c r="B74" s="86"/>
      <c r="C74" s="250" t="s">
        <v>1498</v>
      </c>
      <c r="D74" s="251"/>
      <c r="E74" s="251"/>
      <c r="F74" s="251"/>
      <c r="G74" s="251"/>
      <c r="H74" s="251"/>
      <c r="I74" s="251"/>
      <c r="J74" s="251"/>
      <c r="K74" s="251"/>
      <c r="L74" s="251"/>
      <c r="M74" s="251"/>
      <c r="N74" s="251"/>
      <c r="O74" s="251"/>
      <c r="P74" s="251"/>
      <c r="Q74" s="251"/>
      <c r="R74" s="251"/>
      <c r="S74" s="251"/>
      <c r="T74" s="251"/>
      <c r="U74" s="251"/>
      <c r="V74" s="251"/>
      <c r="W74" s="251"/>
      <c r="X74" s="251"/>
      <c r="Y74" s="252"/>
      <c r="Z74" s="89"/>
    </row>
    <row r="75" spans="1:51" s="6" customFormat="1" ht="36" customHeight="1" x14ac:dyDescent="0.25">
      <c r="A75" s="13"/>
      <c r="B75" s="94"/>
      <c r="C75" s="255" t="s">
        <v>1322</v>
      </c>
      <c r="D75" s="247"/>
      <c r="E75" s="247"/>
      <c r="F75" s="247"/>
      <c r="G75" s="247"/>
      <c r="H75" s="247"/>
      <c r="I75" s="247"/>
      <c r="J75" s="247"/>
      <c r="K75" s="247"/>
      <c r="L75" s="247"/>
      <c r="M75" s="247" t="s">
        <v>1323</v>
      </c>
      <c r="N75" s="247"/>
      <c r="O75" s="247"/>
      <c r="P75" s="247"/>
      <c r="Q75" s="247"/>
      <c r="R75" s="247" t="s">
        <v>1324</v>
      </c>
      <c r="S75" s="247"/>
      <c r="T75" s="247"/>
      <c r="U75" s="247"/>
      <c r="V75" s="247"/>
      <c r="W75" s="126" t="s">
        <v>1376</v>
      </c>
      <c r="X75" s="247" t="s">
        <v>1326</v>
      </c>
      <c r="Y75" s="248"/>
      <c r="Z75" s="95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</row>
    <row r="76" spans="1:51" ht="45" customHeight="1" x14ac:dyDescent="0.2">
      <c r="A76" s="12"/>
      <c r="B76" s="86"/>
      <c r="C76" s="128" t="s">
        <v>1499</v>
      </c>
      <c r="D76" s="206" t="s">
        <v>1500</v>
      </c>
      <c r="E76" s="206"/>
      <c r="F76" s="206"/>
      <c r="G76" s="206"/>
      <c r="H76" s="206"/>
      <c r="I76" s="206"/>
      <c r="J76" s="206"/>
      <c r="K76" s="206"/>
      <c r="L76" s="206"/>
      <c r="M76" s="205" t="s">
        <v>1501</v>
      </c>
      <c r="N76" s="205"/>
      <c r="O76" s="205"/>
      <c r="P76" s="205"/>
      <c r="Q76" s="205"/>
      <c r="R76" s="205"/>
      <c r="S76" s="205"/>
      <c r="T76" s="205"/>
      <c r="U76" s="205"/>
      <c r="V76" s="205"/>
      <c r="W76" s="115">
        <f>VLOOKUP(M76,'Listas Verificación'!CG4:CH6,2,FALSE)</f>
        <v>0.01</v>
      </c>
      <c r="X76" s="214"/>
      <c r="Y76" s="215"/>
      <c r="Z76" s="89"/>
    </row>
    <row r="77" spans="1:51" ht="45" customHeight="1" x14ac:dyDescent="0.2">
      <c r="A77" s="12"/>
      <c r="B77" s="86"/>
      <c r="C77" s="128" t="s">
        <v>1502</v>
      </c>
      <c r="D77" s="206" t="s">
        <v>1503</v>
      </c>
      <c r="E77" s="206"/>
      <c r="F77" s="206"/>
      <c r="G77" s="206"/>
      <c r="H77" s="206"/>
      <c r="I77" s="206"/>
      <c r="J77" s="206"/>
      <c r="K77" s="206"/>
      <c r="L77" s="206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115" t="e">
        <f>VLOOKUP(M77,'Listas Verificación'!CI4:CJ6,2,FALSE)</f>
        <v>#N/A</v>
      </c>
      <c r="X77" s="214" t="s">
        <v>1504</v>
      </c>
      <c r="Y77" s="215" t="s">
        <v>1505</v>
      </c>
      <c r="Z77" s="89"/>
    </row>
    <row r="78" spans="1:51" ht="45" customHeight="1" x14ac:dyDescent="0.2">
      <c r="A78" s="12"/>
      <c r="B78" s="86"/>
      <c r="C78" s="128" t="s">
        <v>1506</v>
      </c>
      <c r="D78" s="206" t="s">
        <v>1507</v>
      </c>
      <c r="E78" s="206"/>
      <c r="F78" s="206"/>
      <c r="G78" s="206"/>
      <c r="H78" s="206"/>
      <c r="I78" s="206"/>
      <c r="J78" s="206"/>
      <c r="K78" s="206"/>
      <c r="L78" s="206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115" t="e">
        <f>VLOOKUP(M78,'Listas Verificación'!CK4:CL6,2,FALSE)</f>
        <v>#N/A</v>
      </c>
      <c r="X78" s="214" t="s">
        <v>1508</v>
      </c>
      <c r="Y78" s="215" t="s">
        <v>1509</v>
      </c>
      <c r="Z78" s="89"/>
    </row>
    <row r="79" spans="1:51" ht="45" customHeight="1" x14ac:dyDescent="0.2">
      <c r="A79" s="12"/>
      <c r="B79" s="86"/>
      <c r="C79" s="128" t="s">
        <v>1510</v>
      </c>
      <c r="D79" s="206" t="s">
        <v>1511</v>
      </c>
      <c r="E79" s="206"/>
      <c r="F79" s="206"/>
      <c r="G79" s="206"/>
      <c r="H79" s="206"/>
      <c r="I79" s="206"/>
      <c r="J79" s="206"/>
      <c r="K79" s="206"/>
      <c r="L79" s="206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115" t="e">
        <f>VLOOKUP(M79,'Listas Verificación'!CM4:CN6,2,FALSE)</f>
        <v>#N/A</v>
      </c>
      <c r="X79" s="214"/>
      <c r="Y79" s="215"/>
      <c r="Z79" s="89"/>
    </row>
    <row r="80" spans="1:51" ht="45" customHeight="1" x14ac:dyDescent="0.2">
      <c r="A80" s="12"/>
      <c r="B80" s="86"/>
      <c r="C80" s="128" t="s">
        <v>1512</v>
      </c>
      <c r="D80" s="206" t="s">
        <v>1513</v>
      </c>
      <c r="E80" s="206"/>
      <c r="F80" s="206"/>
      <c r="G80" s="206"/>
      <c r="H80" s="206"/>
      <c r="I80" s="206"/>
      <c r="J80" s="206"/>
      <c r="K80" s="206"/>
      <c r="L80" s="206"/>
      <c r="M80" s="205"/>
      <c r="N80" s="205"/>
      <c r="O80" s="205"/>
      <c r="P80" s="205"/>
      <c r="Q80" s="205"/>
      <c r="R80" s="207"/>
      <c r="S80" s="207"/>
      <c r="T80" s="207"/>
      <c r="U80" s="207"/>
      <c r="V80" s="207"/>
      <c r="W80" s="115" t="e">
        <f>VLOOKUP(M80,'Listas Verificación'!CO4:CP6,2,FALSE)</f>
        <v>#N/A</v>
      </c>
      <c r="X80" s="214"/>
      <c r="Y80" s="215"/>
      <c r="Z80" s="89"/>
    </row>
    <row r="81" spans="1:40" ht="42.75" customHeight="1" x14ac:dyDescent="0.2">
      <c r="A81" s="12"/>
      <c r="B81" s="86"/>
      <c r="C81" s="128" t="s">
        <v>1514</v>
      </c>
      <c r="D81" s="206" t="s">
        <v>1515</v>
      </c>
      <c r="E81" s="206"/>
      <c r="F81" s="206"/>
      <c r="G81" s="206"/>
      <c r="H81" s="206"/>
      <c r="I81" s="206"/>
      <c r="J81" s="206"/>
      <c r="K81" s="206"/>
      <c r="L81" s="206"/>
      <c r="M81" s="205"/>
      <c r="N81" s="205"/>
      <c r="O81" s="205"/>
      <c r="P81" s="205"/>
      <c r="Q81" s="205"/>
      <c r="R81" s="207"/>
      <c r="S81" s="207"/>
      <c r="T81" s="207"/>
      <c r="U81" s="207"/>
      <c r="V81" s="207"/>
      <c r="W81" s="115" t="e">
        <f>VLOOKUP(M81,'Listas Verificación'!CQ4:CR6,2,FALSE)</f>
        <v>#N/A</v>
      </c>
      <c r="X81" s="214" t="s">
        <v>1516</v>
      </c>
      <c r="Y81" s="215" t="s">
        <v>1418</v>
      </c>
      <c r="Z81" s="89"/>
    </row>
    <row r="82" spans="1:40" ht="45" customHeight="1" x14ac:dyDescent="0.2">
      <c r="A82" s="12"/>
      <c r="B82" s="86"/>
      <c r="C82" s="128" t="s">
        <v>1517</v>
      </c>
      <c r="D82" s="206" t="s">
        <v>1518</v>
      </c>
      <c r="E82" s="206"/>
      <c r="F82" s="206"/>
      <c r="G82" s="206"/>
      <c r="H82" s="206"/>
      <c r="I82" s="206"/>
      <c r="J82" s="206"/>
      <c r="K82" s="206"/>
      <c r="L82" s="206"/>
      <c r="M82" s="205" t="s">
        <v>1519</v>
      </c>
      <c r="N82" s="205"/>
      <c r="O82" s="205"/>
      <c r="P82" s="205"/>
      <c r="Q82" s="205"/>
      <c r="R82" s="207"/>
      <c r="S82" s="207"/>
      <c r="T82" s="207"/>
      <c r="U82" s="207"/>
      <c r="V82" s="207"/>
      <c r="W82" s="115">
        <f>VLOOKUP(M82,'Listas Verificación'!CS4:CT6,2,FALSE)</f>
        <v>2.5000000000000001E-2</v>
      </c>
      <c r="X82" s="214" t="s">
        <v>1520</v>
      </c>
      <c r="Y82" s="215" t="s">
        <v>1521</v>
      </c>
      <c r="Z82" s="89"/>
    </row>
    <row r="83" spans="1:40" ht="45" customHeight="1" thickBot="1" x14ac:dyDescent="0.25">
      <c r="A83" s="12"/>
      <c r="B83" s="86"/>
      <c r="C83" s="127" t="s">
        <v>1522</v>
      </c>
      <c r="D83" s="238" t="s">
        <v>1523</v>
      </c>
      <c r="E83" s="238"/>
      <c r="F83" s="238"/>
      <c r="G83" s="238"/>
      <c r="H83" s="238"/>
      <c r="I83" s="238"/>
      <c r="J83" s="238"/>
      <c r="K83" s="238"/>
      <c r="L83" s="238"/>
      <c r="M83" s="237"/>
      <c r="N83" s="237"/>
      <c r="O83" s="237"/>
      <c r="P83" s="237"/>
      <c r="Q83" s="237"/>
      <c r="R83" s="211"/>
      <c r="S83" s="211"/>
      <c r="T83" s="211"/>
      <c r="U83" s="211"/>
      <c r="V83" s="211"/>
      <c r="W83" s="116" t="e">
        <f>VLOOKUP(M83,'Listas Verificación'!CU4:CV6,2,FALSE)</f>
        <v>#N/A</v>
      </c>
      <c r="X83" s="286"/>
      <c r="Y83" s="287"/>
      <c r="Z83" s="89"/>
    </row>
    <row r="84" spans="1:40" ht="5.25" customHeight="1" thickBot="1" x14ac:dyDescent="0.25">
      <c r="A84" s="12"/>
      <c r="B84" s="90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91"/>
    </row>
    <row r="85" spans="1:40" ht="5.0999999999999996" customHeight="1" x14ac:dyDescent="0.2">
      <c r="A85" s="12"/>
      <c r="B85" s="87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8"/>
    </row>
    <row r="86" spans="1:40" ht="5.25" customHeight="1" thickBot="1" x14ac:dyDescent="0.25">
      <c r="A86" s="12"/>
      <c r="B86" s="90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91"/>
    </row>
    <row r="87" spans="1:40" ht="5.0999999999999996" customHeight="1" thickBot="1" x14ac:dyDescent="0.25">
      <c r="A87" s="12"/>
      <c r="B87" s="87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8"/>
    </row>
    <row r="88" spans="1:40" ht="20.25" customHeight="1" x14ac:dyDescent="0.2">
      <c r="A88" s="12"/>
      <c r="B88" s="86"/>
      <c r="C88" s="111" t="s">
        <v>1524</v>
      </c>
      <c r="D88" s="176" t="s">
        <v>1525</v>
      </c>
      <c r="E88" s="176"/>
      <c r="F88" s="176"/>
      <c r="G88" s="176"/>
      <c r="H88" s="176"/>
      <c r="I88" s="176"/>
      <c r="J88" s="176"/>
      <c r="K88" s="176"/>
      <c r="L88" s="218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89"/>
    </row>
    <row r="89" spans="1:40" ht="20.25" customHeight="1" x14ac:dyDescent="0.2">
      <c r="A89" s="12"/>
      <c r="B89" s="86"/>
      <c r="C89" s="208" t="s">
        <v>1318</v>
      </c>
      <c r="D89" s="177"/>
      <c r="E89" s="177"/>
      <c r="F89" s="177"/>
      <c r="G89" s="177"/>
      <c r="H89" s="177"/>
      <c r="I89" s="177"/>
      <c r="J89" s="216" t="s">
        <v>1526</v>
      </c>
      <c r="K89" s="216"/>
      <c r="L89" s="217"/>
      <c r="M89" s="13"/>
      <c r="Z89" s="89"/>
    </row>
    <row r="90" spans="1:40" ht="20.25" customHeight="1" x14ac:dyDescent="0.2">
      <c r="A90" s="12"/>
      <c r="B90" s="86"/>
      <c r="C90" s="209" t="s">
        <v>1527</v>
      </c>
      <c r="D90" s="210"/>
      <c r="E90" s="210"/>
      <c r="F90" s="210"/>
      <c r="G90" s="210"/>
      <c r="H90" s="210"/>
      <c r="I90" s="112">
        <f>SUM(W14:W26)</f>
        <v>0.16599999999999998</v>
      </c>
      <c r="J90" s="219">
        <v>0.3</v>
      </c>
      <c r="K90" s="219"/>
      <c r="L90" s="220"/>
      <c r="M90" s="13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89"/>
      <c r="AM90" s="7" t="str">
        <f>+C89</f>
        <v>Criterios de sostenibilidad</v>
      </c>
      <c r="AN90" s="10">
        <f>+K89</f>
        <v>0</v>
      </c>
    </row>
    <row r="91" spans="1:40" ht="20.25" customHeight="1" x14ac:dyDescent="0.2">
      <c r="A91" s="12"/>
      <c r="B91" s="86"/>
      <c r="C91" s="209" t="s">
        <v>1528</v>
      </c>
      <c r="D91" s="210"/>
      <c r="E91" s="210"/>
      <c r="F91" s="210"/>
      <c r="G91" s="210"/>
      <c r="H91" s="210"/>
      <c r="I91" s="112">
        <f>SUM(W32:W44)</f>
        <v>0.1613</v>
      </c>
      <c r="J91" s="219">
        <v>0.3</v>
      </c>
      <c r="K91" s="219"/>
      <c r="L91" s="220"/>
      <c r="M91" s="13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89"/>
      <c r="AN91" s="10"/>
    </row>
    <row r="92" spans="1:40" ht="20.25" customHeight="1" x14ac:dyDescent="0.2">
      <c r="A92" s="12"/>
      <c r="B92" s="86"/>
      <c r="C92" s="209" t="s">
        <v>1529</v>
      </c>
      <c r="D92" s="210"/>
      <c r="E92" s="210"/>
      <c r="F92" s="210"/>
      <c r="G92" s="210"/>
      <c r="H92" s="210"/>
      <c r="I92" s="112">
        <f>SUM(W50:W57)</f>
        <v>5.4999999999999993E-2</v>
      </c>
      <c r="J92" s="219">
        <v>0.1</v>
      </c>
      <c r="K92" s="219"/>
      <c r="L92" s="220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92"/>
      <c r="AD92" s="10"/>
      <c r="AM92" s="7" t="e">
        <f>+#REF!</f>
        <v>#REF!</v>
      </c>
      <c r="AN92" s="10" t="e">
        <f>+#REF!</f>
        <v>#REF!</v>
      </c>
    </row>
    <row r="93" spans="1:40" ht="20.25" customHeight="1" x14ac:dyDescent="0.2">
      <c r="A93" s="12"/>
      <c r="B93" s="86"/>
      <c r="C93" s="209" t="s">
        <v>1530</v>
      </c>
      <c r="D93" s="210"/>
      <c r="E93" s="210"/>
      <c r="F93" s="210"/>
      <c r="G93" s="210"/>
      <c r="H93" s="210"/>
      <c r="I93" s="112" t="e">
        <f>SUM(W63:W70)</f>
        <v>#N/A</v>
      </c>
      <c r="J93" s="219">
        <v>0.1</v>
      </c>
      <c r="K93" s="219"/>
      <c r="L93" s="220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92"/>
      <c r="AD93" s="10"/>
    </row>
    <row r="94" spans="1:40" ht="20.25" customHeight="1" thickBot="1" x14ac:dyDescent="0.25">
      <c r="A94" s="12"/>
      <c r="B94" s="86"/>
      <c r="C94" s="253" t="s">
        <v>1531</v>
      </c>
      <c r="D94" s="254"/>
      <c r="E94" s="254"/>
      <c r="F94" s="254"/>
      <c r="G94" s="254"/>
      <c r="H94" s="254"/>
      <c r="I94" s="117" t="e">
        <f>SUM(W76:W83)</f>
        <v>#N/A</v>
      </c>
      <c r="J94" s="221">
        <v>0.2</v>
      </c>
      <c r="K94" s="221"/>
      <c r="L94" s="22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92"/>
      <c r="AC94" s="9"/>
      <c r="AD94" s="10"/>
    </row>
    <row r="95" spans="1:40" ht="20.25" customHeight="1" thickBot="1" x14ac:dyDescent="0.25">
      <c r="A95" s="12"/>
      <c r="B95" s="86"/>
      <c r="C95" s="223" t="s">
        <v>1532</v>
      </c>
      <c r="D95" s="224"/>
      <c r="E95" s="224"/>
      <c r="F95" s="224"/>
      <c r="G95" s="224"/>
      <c r="H95" s="224"/>
      <c r="I95" s="224"/>
      <c r="J95" s="224"/>
      <c r="K95" s="224"/>
      <c r="L95" s="225"/>
      <c r="M95" s="12"/>
      <c r="N95" s="12"/>
      <c r="O95" s="12"/>
      <c r="W95" s="12"/>
      <c r="X95" s="12"/>
      <c r="Y95" s="12"/>
      <c r="Z95" s="92"/>
    </row>
    <row r="96" spans="1:40" ht="31.35" customHeight="1" thickBot="1" x14ac:dyDescent="0.25">
      <c r="A96" s="12"/>
      <c r="B96" s="86"/>
      <c r="C96" s="226" t="e">
        <f>SUM(I90:I94)</f>
        <v>#N/A</v>
      </c>
      <c r="D96" s="227"/>
      <c r="E96" s="227"/>
      <c r="F96" s="227"/>
      <c r="G96" s="227"/>
      <c r="H96" s="227"/>
      <c r="I96" s="227"/>
      <c r="J96" s="227"/>
      <c r="K96" s="227"/>
      <c r="L96" s="228"/>
      <c r="N96" s="259" t="s">
        <v>1533</v>
      </c>
      <c r="O96" s="260"/>
      <c r="P96" s="260"/>
      <c r="Q96" s="260"/>
      <c r="R96" s="257" t="e">
        <f>IF(C96&gt;=0.5,"Continua",IF(C96&lt;0.5,"No continua"))</f>
        <v>#N/A</v>
      </c>
      <c r="S96" s="257"/>
      <c r="T96" s="257"/>
      <c r="U96" s="257"/>
      <c r="V96" s="257"/>
      <c r="W96" s="258"/>
      <c r="X96" s="12"/>
      <c r="Y96" s="12"/>
      <c r="Z96" s="92"/>
    </row>
    <row r="97" spans="1:30" ht="5.0999999999999996" customHeight="1" thickBot="1" x14ac:dyDescent="0.25">
      <c r="A97" s="12"/>
      <c r="B97" s="90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104"/>
      <c r="R97" s="104"/>
      <c r="S97" s="104"/>
      <c r="T97" s="104"/>
      <c r="U97" s="104"/>
      <c r="V97" s="104"/>
      <c r="W97" s="104"/>
      <c r="X97" s="104"/>
      <c r="Y97" s="104"/>
      <c r="Z97" s="93"/>
    </row>
    <row r="98" spans="1:30" ht="16.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30" x14ac:dyDescent="0.2">
      <c r="AC99" s="11"/>
      <c r="AD99" s="11"/>
    </row>
  </sheetData>
  <dataConsolidate/>
  <mergeCells count="257">
    <mergeCell ref="R65:V65"/>
    <mergeCell ref="R78:V78"/>
    <mergeCell ref="X78:Y78"/>
    <mergeCell ref="D79:L79"/>
    <mergeCell ref="M79:Q79"/>
    <mergeCell ref="R79:V79"/>
    <mergeCell ref="X79:Y79"/>
    <mergeCell ref="D83:L83"/>
    <mergeCell ref="M83:Q83"/>
    <mergeCell ref="R83:V83"/>
    <mergeCell ref="X83:Y83"/>
    <mergeCell ref="D80:L80"/>
    <mergeCell ref="M80:Q80"/>
    <mergeCell ref="R80:V80"/>
    <mergeCell ref="X80:Y80"/>
    <mergeCell ref="D81:L81"/>
    <mergeCell ref="M81:Q81"/>
    <mergeCell ref="R81:V81"/>
    <mergeCell ref="X81:Y81"/>
    <mergeCell ref="D82:L82"/>
    <mergeCell ref="M82:Q82"/>
    <mergeCell ref="R82:V82"/>
    <mergeCell ref="X82:Y82"/>
    <mergeCell ref="D16:L16"/>
    <mergeCell ref="M62:Q62"/>
    <mergeCell ref="M67:Q67"/>
    <mergeCell ref="D65:L65"/>
    <mergeCell ref="X49:Y49"/>
    <mergeCell ref="D63:L63"/>
    <mergeCell ref="R53:V53"/>
    <mergeCell ref="R50:V50"/>
    <mergeCell ref="M55:Q55"/>
    <mergeCell ref="R54:V54"/>
    <mergeCell ref="M56:Q56"/>
    <mergeCell ref="R56:V56"/>
    <mergeCell ref="M54:Q54"/>
    <mergeCell ref="X50:Y50"/>
    <mergeCell ref="D50:L50"/>
    <mergeCell ref="D56:L56"/>
    <mergeCell ref="R52:V52"/>
    <mergeCell ref="X52:Y52"/>
    <mergeCell ref="M50:Q50"/>
    <mergeCell ref="R64:V64"/>
    <mergeCell ref="D66:L66"/>
    <mergeCell ref="M64:Q64"/>
    <mergeCell ref="X63:Y63"/>
    <mergeCell ref="M65:Q65"/>
    <mergeCell ref="D25:L25"/>
    <mergeCell ref="D26:L26"/>
    <mergeCell ref="M18:Q18"/>
    <mergeCell ref="M19:Q19"/>
    <mergeCell ref="M20:Q20"/>
    <mergeCell ref="M21:Q21"/>
    <mergeCell ref="M22:Q22"/>
    <mergeCell ref="M23:Q23"/>
    <mergeCell ref="M24:Q24"/>
    <mergeCell ref="M25:Q25"/>
    <mergeCell ref="M26:Q26"/>
    <mergeCell ref="R96:W96"/>
    <mergeCell ref="N96:Q96"/>
    <mergeCell ref="B1:G3"/>
    <mergeCell ref="B4:G4"/>
    <mergeCell ref="H1:V2"/>
    <mergeCell ref="H3:V3"/>
    <mergeCell ref="H4:V4"/>
    <mergeCell ref="W1:Z3"/>
    <mergeCell ref="W4:Z4"/>
    <mergeCell ref="D21:L21"/>
    <mergeCell ref="D18:L18"/>
    <mergeCell ref="D19:L19"/>
    <mergeCell ref="D20:L20"/>
    <mergeCell ref="R18:V18"/>
    <mergeCell ref="R19:V19"/>
    <mergeCell ref="R20:V20"/>
    <mergeCell ref="R21:V21"/>
    <mergeCell ref="D17:L17"/>
    <mergeCell ref="C13:L13"/>
    <mergeCell ref="D14:L14"/>
    <mergeCell ref="D15:L15"/>
    <mergeCell ref="D22:L22"/>
    <mergeCell ref="D23:L23"/>
    <mergeCell ref="D24:L24"/>
    <mergeCell ref="D44:L44"/>
    <mergeCell ref="M44:Q44"/>
    <mergeCell ref="R44:V44"/>
    <mergeCell ref="X39:Y39"/>
    <mergeCell ref="D33:L33"/>
    <mergeCell ref="D35:L35"/>
    <mergeCell ref="R38:V38"/>
    <mergeCell ref="D38:L38"/>
    <mergeCell ref="M37:Q37"/>
    <mergeCell ref="X38:Y38"/>
    <mergeCell ref="X37:Y37"/>
    <mergeCell ref="M38:Q38"/>
    <mergeCell ref="X36:Y36"/>
    <mergeCell ref="X33:Y33"/>
    <mergeCell ref="M35:Q35"/>
    <mergeCell ref="D34:L34"/>
    <mergeCell ref="M34:Q34"/>
    <mergeCell ref="D43:L43"/>
    <mergeCell ref="M43:Q43"/>
    <mergeCell ref="X43:Y43"/>
    <mergeCell ref="X44:Y44"/>
    <mergeCell ref="D42:L42"/>
    <mergeCell ref="R35:V35"/>
    <mergeCell ref="X35:Y35"/>
    <mergeCell ref="M33:Q33"/>
    <mergeCell ref="D37:L37"/>
    <mergeCell ref="M42:Q42"/>
    <mergeCell ref="R42:V42"/>
    <mergeCell ref="X42:Y42"/>
    <mergeCell ref="D32:L32"/>
    <mergeCell ref="R32:V32"/>
    <mergeCell ref="M32:Q32"/>
    <mergeCell ref="M39:Q39"/>
    <mergeCell ref="X34:Y34"/>
    <mergeCell ref="R33:V33"/>
    <mergeCell ref="R34:V34"/>
    <mergeCell ref="C94:H94"/>
    <mergeCell ref="R37:V37"/>
    <mergeCell ref="M63:Q63"/>
    <mergeCell ref="D60:L60"/>
    <mergeCell ref="C62:L62"/>
    <mergeCell ref="C92:H92"/>
    <mergeCell ref="C90:H90"/>
    <mergeCell ref="R39:V39"/>
    <mergeCell ref="D39:L39"/>
    <mergeCell ref="R49:V49"/>
    <mergeCell ref="C91:H91"/>
    <mergeCell ref="R43:V43"/>
    <mergeCell ref="D69:L69"/>
    <mergeCell ref="M69:Q69"/>
    <mergeCell ref="R69:V69"/>
    <mergeCell ref="D73:L73"/>
    <mergeCell ref="C74:Y74"/>
    <mergeCell ref="C75:L75"/>
    <mergeCell ref="M75:Q75"/>
    <mergeCell ref="R75:V75"/>
    <mergeCell ref="X75:Y75"/>
    <mergeCell ref="D76:L76"/>
    <mergeCell ref="M76:Q76"/>
    <mergeCell ref="R76:V76"/>
    <mergeCell ref="M13:Q13"/>
    <mergeCell ref="M16:Q16"/>
    <mergeCell ref="R62:V62"/>
    <mergeCell ref="R63:V63"/>
    <mergeCell ref="X62:Y62"/>
    <mergeCell ref="D57:L57"/>
    <mergeCell ref="M57:Q57"/>
    <mergeCell ref="R57:V57"/>
    <mergeCell ref="C61:Y61"/>
    <mergeCell ref="X57:Y57"/>
    <mergeCell ref="M53:Q53"/>
    <mergeCell ref="D54:L54"/>
    <mergeCell ref="D55:L55"/>
    <mergeCell ref="R55:V55"/>
    <mergeCell ref="X56:Y56"/>
    <mergeCell ref="D29:L29"/>
    <mergeCell ref="C30:Y30"/>
    <mergeCell ref="X32:Y32"/>
    <mergeCell ref="X31:Y31"/>
    <mergeCell ref="M17:Q17"/>
    <mergeCell ref="R17:V17"/>
    <mergeCell ref="M31:Q31"/>
    <mergeCell ref="X17:Y17"/>
    <mergeCell ref="R13:V13"/>
    <mergeCell ref="R31:V31"/>
    <mergeCell ref="X13:Y13"/>
    <mergeCell ref="X14:Y14"/>
    <mergeCell ref="R22:V22"/>
    <mergeCell ref="R23:V23"/>
    <mergeCell ref="R24:V24"/>
    <mergeCell ref="R25:V25"/>
    <mergeCell ref="R26:V26"/>
    <mergeCell ref="R14:V14"/>
    <mergeCell ref="R15:V15"/>
    <mergeCell ref="X23:Y23"/>
    <mergeCell ref="X24:Y24"/>
    <mergeCell ref="X25:Y25"/>
    <mergeCell ref="X26:Y26"/>
    <mergeCell ref="X18:Y18"/>
    <mergeCell ref="X19:Y19"/>
    <mergeCell ref="X20:Y20"/>
    <mergeCell ref="X21:Y21"/>
    <mergeCell ref="X22:Y22"/>
    <mergeCell ref="C7:G7"/>
    <mergeCell ref="H7:O7"/>
    <mergeCell ref="X55:Y55"/>
    <mergeCell ref="D53:L53"/>
    <mergeCell ref="D36:L36"/>
    <mergeCell ref="M36:Q36"/>
    <mergeCell ref="R36:V36"/>
    <mergeCell ref="D11:L11"/>
    <mergeCell ref="C12:Y12"/>
    <mergeCell ref="M51:Q51"/>
    <mergeCell ref="R51:V51"/>
    <mergeCell ref="C31:L31"/>
    <mergeCell ref="X54:Y54"/>
    <mergeCell ref="D40:L40"/>
    <mergeCell ref="M40:Q40"/>
    <mergeCell ref="R40:V40"/>
    <mergeCell ref="M14:Q14"/>
    <mergeCell ref="X15:Y15"/>
    <mergeCell ref="M15:Q15"/>
    <mergeCell ref="X16:Y16"/>
    <mergeCell ref="R16:V16"/>
    <mergeCell ref="D51:L51"/>
    <mergeCell ref="X53:Y53"/>
    <mergeCell ref="D52:L52"/>
    <mergeCell ref="J94:L94"/>
    <mergeCell ref="C95:L95"/>
    <mergeCell ref="C96:L96"/>
    <mergeCell ref="X40:Y40"/>
    <mergeCell ref="C49:L49"/>
    <mergeCell ref="M49:Q49"/>
    <mergeCell ref="D47:L47"/>
    <mergeCell ref="C48:Y48"/>
    <mergeCell ref="M52:Q52"/>
    <mergeCell ref="D41:L41"/>
    <mergeCell ref="M41:Q41"/>
    <mergeCell ref="R41:V41"/>
    <mergeCell ref="X41:Y41"/>
    <mergeCell ref="X51:Y51"/>
    <mergeCell ref="X64:Y64"/>
    <mergeCell ref="D64:L64"/>
    <mergeCell ref="X67:Y67"/>
    <mergeCell ref="M70:Q70"/>
    <mergeCell ref="R70:V70"/>
    <mergeCell ref="X66:Y66"/>
    <mergeCell ref="R67:V67"/>
    <mergeCell ref="D67:L67"/>
    <mergeCell ref="D70:L70"/>
    <mergeCell ref="X65:Y65"/>
    <mergeCell ref="D9:Y9"/>
    <mergeCell ref="M66:Q66"/>
    <mergeCell ref="R66:V66"/>
    <mergeCell ref="D68:L68"/>
    <mergeCell ref="M68:Q68"/>
    <mergeCell ref="R68:V68"/>
    <mergeCell ref="C89:I89"/>
    <mergeCell ref="C93:H93"/>
    <mergeCell ref="X70:Y70"/>
    <mergeCell ref="X69:Y69"/>
    <mergeCell ref="X76:Y76"/>
    <mergeCell ref="D77:L77"/>
    <mergeCell ref="M77:Q77"/>
    <mergeCell ref="J89:L89"/>
    <mergeCell ref="D88:L88"/>
    <mergeCell ref="J90:L90"/>
    <mergeCell ref="J91:L91"/>
    <mergeCell ref="J92:L92"/>
    <mergeCell ref="J93:L93"/>
    <mergeCell ref="X68:Y68"/>
    <mergeCell ref="R77:V77"/>
    <mergeCell ref="X77:Y77"/>
    <mergeCell ref="D78:L78"/>
    <mergeCell ref="M78:Q78"/>
  </mergeCells>
  <dataValidations count="2">
    <dataValidation type="list" allowBlank="1" showInputMessage="1" showErrorMessage="1" sqref="X45:Y45" xr:uid="{00000000-0002-0000-0300-000000000000}">
      <formula1>pregunta</formula1>
    </dataValidation>
    <dataValidation type="list" allowBlank="1" showInputMessage="1" showErrorMessage="1" sqref="W45" xr:uid="{00000000-0002-0000-0300-000005000000}">
      <formula1>medio</formula1>
    </dataValidation>
  </dataValidations>
  <pageMargins left="0.23622047244094488" right="0.23622047244094488" top="0.3543307086614173" bottom="0.15748031496062992" header="0" footer="0"/>
  <pageSetup scale="52" fitToHeight="0" orientation="portrait" r:id="rId1"/>
  <colBreaks count="1" manualBreakCount="1">
    <brk id="2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50">
        <x14:dataValidation type="list" allowBlank="1" showInputMessage="1" showErrorMessage="1" xr:uid="{F7DB55A3-7F67-414D-BEF6-7BCB56963E44}">
          <x14:formula1>
            <xm:f>'Listas Verificación'!$A$4:$A$6</xm:f>
          </x14:formula1>
          <xm:sqref>M14:Q14</xm:sqref>
        </x14:dataValidation>
        <x14:dataValidation type="list" allowBlank="1" showInputMessage="1" showErrorMessage="1" xr:uid="{00000000-0002-0000-0300-000014000000}">
          <x14:formula1>
            <xm:f>'Listas Verificación'!$BM$4:$BM$6</xm:f>
          </x14:formula1>
          <xm:sqref>M56:Q56</xm:sqref>
        </x14:dataValidation>
        <x14:dataValidation type="list" allowBlank="1" showInputMessage="1" showErrorMessage="1" xr:uid="{00000000-0002-0000-0300-000023000000}">
          <x14:formula1>
            <xm:f>'Listas Verificación'!$BA$4:$BA$6</xm:f>
          </x14:formula1>
          <xm:sqref>M50:Q50</xm:sqref>
        </x14:dataValidation>
        <x14:dataValidation type="list" allowBlank="1" showInputMessage="1" showErrorMessage="1" xr:uid="{00000000-0002-0000-0300-000006000000}">
          <x14:formula1>
            <xm:f>'Listas Verificación'!$AA$4:$AA$6</xm:f>
          </x14:formula1>
          <xm:sqref>M32:Q32</xm:sqref>
        </x14:dataValidation>
        <x14:dataValidation type="list" allowBlank="1" showInputMessage="1" showErrorMessage="1" xr:uid="{00000000-0002-0000-0300-000007000000}">
          <x14:formula1>
            <xm:f>'Listas Verificación'!$AC$4:$AC$6</xm:f>
          </x14:formula1>
          <xm:sqref>M33:Q33</xm:sqref>
        </x14:dataValidation>
        <x14:dataValidation type="list" allowBlank="1" showInputMessage="1" showErrorMessage="1" xr:uid="{00000000-0002-0000-0300-000008000000}">
          <x14:formula1>
            <xm:f>'Listas Verificación'!$AI$4:$AI$6</xm:f>
          </x14:formula1>
          <xm:sqref>M36:Q36</xm:sqref>
        </x14:dataValidation>
        <x14:dataValidation type="list" allowBlank="1" showInputMessage="1" showErrorMessage="1" xr:uid="{00000000-0002-0000-0300-00000A000000}">
          <x14:formula1>
            <xm:f>'Listas Verificación'!$AM$4:$AM$6</xm:f>
          </x14:formula1>
          <xm:sqref>M38:Q38</xm:sqref>
        </x14:dataValidation>
        <x14:dataValidation type="list" allowBlank="1" showInputMessage="1" showErrorMessage="1" xr:uid="{00000000-0002-0000-0300-00000B000000}">
          <x14:formula1>
            <xm:f>'Listas Verificación'!$AQ$4:$AQ$6</xm:f>
          </x14:formula1>
          <xm:sqref>M40:Q40</xm:sqref>
        </x14:dataValidation>
        <x14:dataValidation type="list" allowBlank="1" showInputMessage="1" showErrorMessage="1" xr:uid="{00000000-0002-0000-0300-00000E000000}">
          <x14:formula1>
            <xm:f>'Listas Verificación'!$AY$4:$AY$5</xm:f>
          </x14:formula1>
          <xm:sqref>M44:Q44</xm:sqref>
        </x14:dataValidation>
        <x14:dataValidation type="list" allowBlank="1" showInputMessage="1" showErrorMessage="1" xr:uid="{00000000-0002-0000-0300-00000F000000}">
          <x14:formula1>
            <xm:f>'Listas Verificación'!$BG$4:$BG$6</xm:f>
          </x14:formula1>
          <xm:sqref>M53:Q53</xm:sqref>
        </x14:dataValidation>
        <x14:dataValidation type="list" allowBlank="1" showInputMessage="1" showErrorMessage="1" xr:uid="{00000000-0002-0000-0300-000010000000}">
          <x14:formula1>
            <xm:f>'Listas Verificación'!$BI$4:$BI$6</xm:f>
          </x14:formula1>
          <xm:sqref>M54:Q54</xm:sqref>
        </x14:dataValidation>
        <x14:dataValidation type="list" allowBlank="1" showInputMessage="1" showErrorMessage="1" xr:uid="{00000000-0002-0000-0300-000013000000}">
          <x14:formula1>
            <xm:f>'Listas Verificación'!$BK$4:$BK$6</xm:f>
          </x14:formula1>
          <xm:sqref>M55:Q55</xm:sqref>
        </x14:dataValidation>
        <x14:dataValidation type="list" allowBlank="1" showInputMessage="1" showErrorMessage="1" xr:uid="{00000000-0002-0000-0300-00000C000000}">
          <x14:formula1>
            <xm:f>'Listas Verificación'!$AU$4:$AU$6</xm:f>
          </x14:formula1>
          <xm:sqref>M42:Q42</xm:sqref>
        </x14:dataValidation>
        <x14:dataValidation type="list" allowBlank="1" showInputMessage="1" showErrorMessage="1" xr:uid="{48DAE4E9-E493-4B5E-99E3-308E8EEE7427}">
          <x14:formula1>
            <xm:f>'Listas Verificación'!$C$4:$C$6</xm:f>
          </x14:formula1>
          <xm:sqref>M15:Q15</xm:sqref>
        </x14:dataValidation>
        <x14:dataValidation type="list" allowBlank="1" showInputMessage="1" showErrorMessage="1" xr:uid="{C01FCE5D-8789-47C2-AB40-3F0A7AE5CDFA}">
          <x14:formula1>
            <xm:f>'Listas Verificación'!$Y$4:$Y$6</xm:f>
          </x14:formula1>
          <xm:sqref>M26:Q26</xm:sqref>
        </x14:dataValidation>
        <x14:dataValidation type="list" allowBlank="1" showInputMessage="1" showErrorMessage="1" xr:uid="{011BF707-7CE1-46D9-8277-6FA2967C021F}">
          <x14:formula1>
            <xm:f>'Listas Verificación'!$AE$4:$AE$6</xm:f>
          </x14:formula1>
          <xm:sqref>M34:Q34</xm:sqref>
        </x14:dataValidation>
        <x14:dataValidation type="list" allowBlank="1" showInputMessage="1" showErrorMessage="1" xr:uid="{D35D58DB-ABD2-47A9-A568-16CA181E1361}">
          <x14:formula1>
            <xm:f>'Listas Verificación'!$AO$4:$AO$6</xm:f>
          </x14:formula1>
          <xm:sqref>M39:Q39</xm:sqref>
        </x14:dataValidation>
        <x14:dataValidation type="list" allowBlank="1" showInputMessage="1" showErrorMessage="1" xr:uid="{8E56D9D3-1DB5-4667-A560-BE78E2F4260B}">
          <x14:formula1>
            <xm:f>'Listas Verificación'!$AS$4:$AS$6</xm:f>
          </x14:formula1>
          <xm:sqref>M41:Q41</xm:sqref>
        </x14:dataValidation>
        <x14:dataValidation type="list" allowBlank="1" showInputMessage="1" showErrorMessage="1" xr:uid="{40ED57DE-5231-444E-B45E-D1AD6FBFFA47}">
          <x14:formula1>
            <xm:f>'Listas Verificación'!$E$4:$E$6</xm:f>
          </x14:formula1>
          <xm:sqref>M16:Q16</xm:sqref>
        </x14:dataValidation>
        <x14:dataValidation type="list" allowBlank="1" showInputMessage="1" showErrorMessage="1" xr:uid="{17A8E201-FCED-44C5-9125-7B016D8ABE35}">
          <x14:formula1>
            <xm:f>'Listas Verificación'!$AG$4:$AG$6</xm:f>
          </x14:formula1>
          <xm:sqref>M35:Q35</xm:sqref>
        </x14:dataValidation>
        <x14:dataValidation type="list" allowBlank="1" showInputMessage="1" showErrorMessage="1" xr:uid="{61BB10F8-A1A4-4371-830B-238D6E171F96}">
          <x14:formula1>
            <xm:f>'Listas Verificación'!$BC$4:$BC$6</xm:f>
          </x14:formula1>
          <xm:sqref>M51:Q51</xm:sqref>
        </x14:dataValidation>
        <x14:dataValidation type="list" allowBlank="1" showInputMessage="1" showErrorMessage="1" xr:uid="{36E64C0A-4A50-44E6-B45A-01C7CFAE3B29}">
          <x14:formula1>
            <xm:f>'Listas Verificación'!$BE$4:$BE$6</xm:f>
          </x14:formula1>
          <xm:sqref>M52:Q52</xm:sqref>
        </x14:dataValidation>
        <x14:dataValidation type="list" allowBlank="1" showInputMessage="1" showErrorMessage="1" xr:uid="{980A0A91-EAE7-3246-AA92-441E70F61116}">
          <x14:formula1>
            <xm:f>'Listas Verificación'!$G$4:$G$5</xm:f>
          </x14:formula1>
          <xm:sqref>M17:Q17</xm:sqref>
        </x14:dataValidation>
        <x14:dataValidation type="list" allowBlank="1" showInputMessage="1" showErrorMessage="1" xr:uid="{03CD5749-3DFB-E744-A12D-49866C1A13FD}">
          <x14:formula1>
            <xm:f>'Listas Verificación'!$I$4:$I$6</xm:f>
          </x14:formula1>
          <xm:sqref>M18:Q18</xm:sqref>
        </x14:dataValidation>
        <x14:dataValidation type="list" allowBlank="1" showInputMessage="1" showErrorMessage="1" xr:uid="{263439DC-747F-8C40-9DF4-DFFE7E572228}">
          <x14:formula1>
            <xm:f>'Listas Verificación'!$K$4:$K$6</xm:f>
          </x14:formula1>
          <xm:sqref>M19:Q19</xm:sqref>
        </x14:dataValidation>
        <x14:dataValidation type="list" allowBlank="1" showInputMessage="1" showErrorMessage="1" xr:uid="{6FE3AB45-68AD-9A47-8557-C5D071DC107F}">
          <x14:formula1>
            <xm:f>'Listas Verificación'!$M$4:$M$6</xm:f>
          </x14:formula1>
          <xm:sqref>M20:Q20</xm:sqref>
        </x14:dataValidation>
        <x14:dataValidation type="list" allowBlank="1" showInputMessage="1" showErrorMessage="1" xr:uid="{33E11D06-9C63-624E-AE39-9B6D7ACD563B}">
          <x14:formula1>
            <xm:f>'Listas Verificación'!$O$4:$O$6</xm:f>
          </x14:formula1>
          <xm:sqref>M21:Q21</xm:sqref>
        </x14:dataValidation>
        <x14:dataValidation type="list" allowBlank="1" showInputMessage="1" showErrorMessage="1" xr:uid="{B88CB6F2-8373-654D-AB53-421736AE337D}">
          <x14:formula1>
            <xm:f>'Listas Verificación'!$Q$4:$Q$6</xm:f>
          </x14:formula1>
          <xm:sqref>M22:Q22</xm:sqref>
        </x14:dataValidation>
        <x14:dataValidation type="list" allowBlank="1" showInputMessage="1" showErrorMessage="1" xr:uid="{74D2106B-5B4A-FC42-8D91-B8E7B5CD3D85}">
          <x14:formula1>
            <xm:f>'Listas Verificación'!$S$4:$S$6</xm:f>
          </x14:formula1>
          <xm:sqref>M23:Q23</xm:sqref>
        </x14:dataValidation>
        <x14:dataValidation type="list" allowBlank="1" showInputMessage="1" showErrorMessage="1" xr:uid="{46AF904E-FCA2-6F44-B953-F3608B1784BB}">
          <x14:formula1>
            <xm:f>'Listas Verificación'!$U$4:$U$6</xm:f>
          </x14:formula1>
          <xm:sqref>M24:Q24</xm:sqref>
        </x14:dataValidation>
        <x14:dataValidation type="list" allowBlank="1" showInputMessage="1" showErrorMessage="1" xr:uid="{2B3B1508-E575-D749-A084-1D186D030266}">
          <x14:formula1>
            <xm:f>'Listas Verificación'!$W$4:$W$6</xm:f>
          </x14:formula1>
          <xm:sqref>M25:Q25</xm:sqref>
        </x14:dataValidation>
        <x14:dataValidation type="list" allowBlank="1" showInputMessage="1" showErrorMessage="1" xr:uid="{D7A331E4-D587-FD42-8863-03BE95E547E6}">
          <x14:formula1>
            <xm:f>'Listas Verificación'!$AK$4:$AK$6</xm:f>
          </x14:formula1>
          <xm:sqref>M37:Q37</xm:sqref>
        </x14:dataValidation>
        <x14:dataValidation type="list" allowBlank="1" showInputMessage="1" showErrorMessage="1" xr:uid="{61155C8D-503D-994D-8801-3DB87938494A}">
          <x14:formula1>
            <xm:f>'Listas Verificación'!$AW$4:$AW$6</xm:f>
          </x14:formula1>
          <xm:sqref>M43:Q43</xm:sqref>
        </x14:dataValidation>
        <x14:dataValidation type="list" allowBlank="1" showInputMessage="1" showErrorMessage="1" xr:uid="{1226F908-A1FB-4DB4-9943-74FA89ACBE7F}">
          <x14:formula1>
            <xm:f>'Listas Verificación'!$BO$4:$BO$6</xm:f>
          </x14:formula1>
          <xm:sqref>M57:Q57</xm:sqref>
        </x14:dataValidation>
        <x14:dataValidation type="list" allowBlank="1" showInputMessage="1" showErrorMessage="1" xr:uid="{DBF31F0A-6CAE-0947-9ECB-D93419D45613}">
          <x14:formula1>
            <xm:f>'Listas Verificación'!$BQ$4:$BQ$6</xm:f>
          </x14:formula1>
          <xm:sqref>M63:Q63</xm:sqref>
        </x14:dataValidation>
        <x14:dataValidation type="list" allowBlank="1" showInputMessage="1" showErrorMessage="1" xr:uid="{59583448-519B-144E-BF89-A90C080DA2D0}">
          <x14:formula1>
            <xm:f>'Listas Verificación'!$BS$4:$BS$6</xm:f>
          </x14:formula1>
          <xm:sqref>M64:Q64</xm:sqref>
        </x14:dataValidation>
        <x14:dataValidation type="list" allowBlank="1" showInputMessage="1" showErrorMessage="1" xr:uid="{EC2E2E02-962F-0F4A-B634-F137099FCA24}">
          <x14:formula1>
            <xm:f>'Listas Verificación'!$BU$4:$BU$6</xm:f>
          </x14:formula1>
          <xm:sqref>M65:Q65</xm:sqref>
        </x14:dataValidation>
        <x14:dataValidation type="list" allowBlank="1" showInputMessage="1" showErrorMessage="1" xr:uid="{FF284281-316F-9344-88B6-B6CBFDF339B7}">
          <x14:formula1>
            <xm:f>'Listas Verificación'!$BW$4:$BW$6</xm:f>
          </x14:formula1>
          <xm:sqref>M66:Q66</xm:sqref>
        </x14:dataValidation>
        <x14:dataValidation type="list" allowBlank="1" showInputMessage="1" showErrorMessage="1" xr:uid="{CD579D64-BE62-4740-827D-7E2E2A5FFA27}">
          <x14:formula1>
            <xm:f>'Listas Verificación'!$BY$4:$BY$6</xm:f>
          </x14:formula1>
          <xm:sqref>M67:Q67</xm:sqref>
        </x14:dataValidation>
        <x14:dataValidation type="list" allowBlank="1" showInputMessage="1" showErrorMessage="1" xr:uid="{83DC2567-052B-C74E-8A43-0E2B93BF6B4F}">
          <x14:formula1>
            <xm:f>'Listas Verificación'!$CA$4:$CA$6</xm:f>
          </x14:formula1>
          <xm:sqref>M68:Q68</xm:sqref>
        </x14:dataValidation>
        <x14:dataValidation type="list" allowBlank="1" showInputMessage="1" showErrorMessage="1" xr:uid="{0F38A77E-EE7F-5C47-9848-F4502FED6E92}">
          <x14:formula1>
            <xm:f>'Listas Verificación'!$CC$4:$CC$6</xm:f>
          </x14:formula1>
          <xm:sqref>M69:Q69</xm:sqref>
        </x14:dataValidation>
        <x14:dataValidation type="list" allowBlank="1" showInputMessage="1" showErrorMessage="1" xr:uid="{7153AFEB-88B7-564F-89B9-3EB62277CDC9}">
          <x14:formula1>
            <xm:f>'Listas Verificación'!$CE$4:$CE$6</xm:f>
          </x14:formula1>
          <xm:sqref>M70:Q70</xm:sqref>
        </x14:dataValidation>
        <x14:dataValidation type="list" allowBlank="1" showInputMessage="1" showErrorMessage="1" xr:uid="{DE3EB2E2-1298-244C-BB05-E60247531D8A}">
          <x14:formula1>
            <xm:f>'Listas Verificación'!$CG$4:$CG$6</xm:f>
          </x14:formula1>
          <xm:sqref>M76:Q76</xm:sqref>
        </x14:dataValidation>
        <x14:dataValidation type="list" allowBlank="1" showInputMessage="1" showErrorMessage="1" xr:uid="{88AEA446-C006-664B-96A0-747439AD9A2C}">
          <x14:formula1>
            <xm:f>'Listas Verificación'!$CI$4:$CI$6</xm:f>
          </x14:formula1>
          <xm:sqref>M77:Q77</xm:sqref>
        </x14:dataValidation>
        <x14:dataValidation type="list" allowBlank="1" showInputMessage="1" showErrorMessage="1" xr:uid="{94238656-5673-644E-892E-DAB779F972B1}">
          <x14:formula1>
            <xm:f>'Listas Verificación'!$CK$4:$CK$6</xm:f>
          </x14:formula1>
          <xm:sqref>M78:Q78</xm:sqref>
        </x14:dataValidation>
        <x14:dataValidation type="list" allowBlank="1" showInputMessage="1" showErrorMessage="1" xr:uid="{D41CB10E-4721-364C-94A3-C9F421DAD65C}">
          <x14:formula1>
            <xm:f>'Listas Verificación'!$CM$4:$CM$6</xm:f>
          </x14:formula1>
          <xm:sqref>M79:Q79</xm:sqref>
        </x14:dataValidation>
        <x14:dataValidation type="list" allowBlank="1" showInputMessage="1" showErrorMessage="1" xr:uid="{351DF732-2374-5040-910A-47E6F88146AB}">
          <x14:formula1>
            <xm:f>'Listas Verificación'!$CO$4:$CO$6</xm:f>
          </x14:formula1>
          <xm:sqref>M80:Q80</xm:sqref>
        </x14:dataValidation>
        <x14:dataValidation type="list" allowBlank="1" showInputMessage="1" showErrorMessage="1" xr:uid="{8F00CC5F-EE32-4445-BA35-22B19CFC0C67}">
          <x14:formula1>
            <xm:f>'Listas Verificación'!$CQ$4:$CQ$6</xm:f>
          </x14:formula1>
          <xm:sqref>M81:Q81</xm:sqref>
        </x14:dataValidation>
        <x14:dataValidation type="list" allowBlank="1" showInputMessage="1" showErrorMessage="1" xr:uid="{D7F09F85-A06D-7545-AA8A-1A1F41AFC9EB}">
          <x14:formula1>
            <xm:f>'Listas Verificación'!$CS$4:$CS$6</xm:f>
          </x14:formula1>
          <xm:sqref>M82:Q82</xm:sqref>
        </x14:dataValidation>
        <x14:dataValidation type="list" allowBlank="1" showInputMessage="1" showErrorMessage="1" xr:uid="{3C14727E-5973-BB48-B0AB-986D2FF7D077}">
          <x14:formula1>
            <xm:f>'Listas Verificación'!$CU$4:$CU$6</xm:f>
          </x14:formula1>
          <xm:sqref>M83:Q83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CV13"/>
  <sheetViews>
    <sheetView topLeftCell="CG1" zoomScale="85" zoomScaleNormal="60" workbookViewId="0">
      <selection activeCell="CV16" sqref="CV16"/>
    </sheetView>
  </sheetViews>
  <sheetFormatPr baseColWidth="10" defaultColWidth="22.140625" defaultRowHeight="16.5" x14ac:dyDescent="0.25"/>
  <cols>
    <col min="1" max="1" width="21.28515625" style="14" bestFit="1" customWidth="1"/>
    <col min="2" max="2" width="9.7109375" style="14" customWidth="1"/>
    <col min="3" max="3" width="22.140625" style="14"/>
    <col min="4" max="4" width="9.42578125" style="14" customWidth="1"/>
    <col min="5" max="5" width="28" style="14" bestFit="1" customWidth="1"/>
    <col min="6" max="10" width="8.7109375" style="14" customWidth="1"/>
    <col min="11" max="11" width="24.7109375" style="14" bestFit="1" customWidth="1"/>
    <col min="12" max="14" width="9.42578125" style="14" customWidth="1"/>
    <col min="15" max="15" width="24.7109375" style="14" bestFit="1" customWidth="1"/>
    <col min="16" max="16" width="9.42578125" style="14" customWidth="1"/>
    <col min="17" max="17" width="24.7109375" style="14" bestFit="1" customWidth="1"/>
    <col min="18" max="18" width="9.42578125" style="14" customWidth="1"/>
    <col min="19" max="19" width="19.7109375" style="14" customWidth="1"/>
    <col min="20" max="20" width="9.42578125" style="14" customWidth="1"/>
    <col min="21" max="21" width="24.7109375" style="14" bestFit="1" customWidth="1"/>
    <col min="22" max="22" width="9.42578125" style="14" customWidth="1"/>
    <col min="23" max="23" width="24.7109375" style="14" bestFit="1" customWidth="1"/>
    <col min="24" max="24" width="9.42578125" style="14" customWidth="1"/>
    <col min="25" max="25" width="24.7109375" style="14" bestFit="1" customWidth="1"/>
    <col min="26" max="26" width="9.42578125" style="14" customWidth="1"/>
    <col min="27" max="27" width="21.7109375" style="14" bestFit="1" customWidth="1"/>
    <col min="28" max="28" width="9.42578125" style="14" customWidth="1"/>
    <col min="29" max="29" width="21.7109375" style="14" bestFit="1" customWidth="1"/>
    <col min="30" max="30" width="9.42578125" style="14" customWidth="1"/>
    <col min="31" max="31" width="22.140625" style="14"/>
    <col min="32" max="32" width="9" style="14" customWidth="1"/>
    <col min="33" max="33" width="22.140625" style="14"/>
    <col min="34" max="34" width="9" style="14" customWidth="1"/>
    <col min="35" max="35" width="18.42578125" style="14" customWidth="1"/>
    <col min="36" max="36" width="11" style="14" customWidth="1"/>
    <col min="37" max="37" width="28.28515625" style="14" customWidth="1"/>
    <col min="38" max="38" width="10.28515625" style="14" customWidth="1"/>
    <col min="39" max="39" width="22.140625" style="14"/>
    <col min="40" max="40" width="9.42578125" style="14" customWidth="1"/>
    <col min="41" max="41" width="24.7109375" style="14" customWidth="1"/>
    <col min="42" max="42" width="7.7109375" style="14" bestFit="1" customWidth="1"/>
    <col min="43" max="43" width="25.7109375" style="14" customWidth="1"/>
    <col min="44" max="44" width="7.7109375" style="14" bestFit="1" customWidth="1"/>
    <col min="45" max="45" width="22.140625" style="14"/>
    <col min="46" max="46" width="7.7109375" style="14" bestFit="1" customWidth="1"/>
    <col min="47" max="47" width="22.140625" style="14"/>
    <col min="48" max="48" width="7.7109375" style="14" bestFit="1" customWidth="1"/>
    <col min="49" max="49" width="22.140625" style="14"/>
    <col min="50" max="50" width="7.7109375" style="14" bestFit="1" customWidth="1"/>
    <col min="51" max="51" width="22.140625" style="14"/>
    <col min="52" max="52" width="7.42578125" style="14" bestFit="1" customWidth="1"/>
    <col min="53" max="53" width="22.140625" style="14"/>
    <col min="54" max="54" width="12.7109375" style="14" customWidth="1"/>
    <col min="55" max="55" width="22.140625" style="14"/>
    <col min="56" max="56" width="7.42578125" style="14" bestFit="1" customWidth="1"/>
    <col min="57" max="57" width="22.7109375" style="14" customWidth="1"/>
    <col min="58" max="58" width="7.42578125" style="14" bestFit="1" customWidth="1"/>
    <col min="59" max="59" width="30.42578125" style="14" customWidth="1"/>
    <col min="60" max="60" width="7.7109375" style="14" bestFit="1" customWidth="1"/>
    <col min="61" max="61" width="38.42578125" style="14" customWidth="1"/>
    <col min="62" max="62" width="7.7109375" style="14" bestFit="1" customWidth="1"/>
    <col min="63" max="63" width="29" style="14" customWidth="1"/>
    <col min="64" max="64" width="7.7109375" style="14" bestFit="1" customWidth="1"/>
    <col min="65" max="65" width="25.7109375" style="14" customWidth="1"/>
    <col min="66" max="66" width="8.42578125" style="14" customWidth="1"/>
    <col min="67" max="67" width="25.7109375" style="14" customWidth="1"/>
    <col min="68" max="68" width="12.7109375" style="14" customWidth="1"/>
    <col min="69" max="69" width="22.140625" style="14"/>
    <col min="70" max="70" width="7.42578125" style="14" bestFit="1" customWidth="1"/>
    <col min="71" max="71" width="22.140625" style="14"/>
    <col min="72" max="72" width="7.42578125" style="14" bestFit="1" customWidth="1"/>
    <col min="73" max="73" width="22.7109375" style="14" customWidth="1"/>
    <col min="74" max="74" width="7.42578125" style="14" bestFit="1" customWidth="1"/>
    <col min="75" max="75" width="30.42578125" style="14" customWidth="1"/>
    <col min="76" max="76" width="7.7109375" style="14" bestFit="1" customWidth="1"/>
    <col min="77" max="77" width="38.42578125" style="14" customWidth="1"/>
    <col min="78" max="78" width="7.7109375" style="14" bestFit="1" customWidth="1"/>
    <col min="79" max="79" width="29" style="14" customWidth="1"/>
    <col min="80" max="80" width="7.7109375" style="14" bestFit="1" customWidth="1"/>
    <col min="81" max="81" width="25.7109375" style="14" customWidth="1"/>
    <col min="82" max="82" width="8.42578125" style="14" customWidth="1"/>
    <col min="83" max="83" width="25.7109375" style="14" customWidth="1"/>
    <col min="84" max="84" width="8.42578125" style="14" customWidth="1"/>
    <col min="85" max="85" width="22.140625" style="14"/>
    <col min="86" max="86" width="7.42578125" style="14" bestFit="1" customWidth="1"/>
    <col min="87" max="87" width="22.140625" style="14"/>
    <col min="88" max="88" width="7.42578125" style="14" bestFit="1" customWidth="1"/>
    <col min="89" max="89" width="22.7109375" style="14" customWidth="1"/>
    <col min="90" max="90" width="7.42578125" style="14" bestFit="1" customWidth="1"/>
    <col min="91" max="91" width="30.42578125" style="14" customWidth="1"/>
    <col min="92" max="92" width="7.7109375" style="14" bestFit="1" customWidth="1"/>
    <col min="93" max="93" width="38.42578125" style="14" customWidth="1"/>
    <col min="94" max="94" width="7.7109375" style="14" bestFit="1" customWidth="1"/>
    <col min="95" max="95" width="29" style="14" customWidth="1"/>
    <col min="96" max="96" width="7.7109375" style="14" bestFit="1" customWidth="1"/>
    <col min="97" max="97" width="25.7109375" style="14" customWidth="1"/>
    <col min="98" max="98" width="8.42578125" style="14" customWidth="1"/>
    <col min="99" max="99" width="25.7109375" style="14" customWidth="1"/>
    <col min="100" max="100" width="8.42578125" style="14" customWidth="1"/>
    <col min="101" max="16384" width="22.140625" style="14"/>
  </cols>
  <sheetData>
    <row r="1" spans="1:100" ht="20.25" customHeight="1" x14ac:dyDescent="0.25">
      <c r="A1" s="291" t="s">
        <v>1534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3" t="s">
        <v>1535</v>
      </c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293"/>
      <c r="AM1" s="293"/>
      <c r="AN1" s="293"/>
      <c r="AO1" s="293"/>
      <c r="AP1" s="293"/>
      <c r="AQ1" s="293"/>
      <c r="AR1" s="293"/>
      <c r="AS1" s="293"/>
      <c r="AT1" s="293"/>
      <c r="AU1" s="293"/>
      <c r="AV1" s="293"/>
      <c r="AW1" s="293"/>
      <c r="AX1" s="293"/>
      <c r="AY1" s="293"/>
      <c r="AZ1" s="293"/>
      <c r="BA1" s="294" t="s">
        <v>1536</v>
      </c>
      <c r="BB1" s="294"/>
      <c r="BC1" s="294"/>
      <c r="BD1" s="294"/>
      <c r="BE1" s="294"/>
      <c r="BF1" s="294"/>
      <c r="BG1" s="294"/>
      <c r="BH1" s="294"/>
      <c r="BI1" s="294"/>
      <c r="BJ1" s="294"/>
      <c r="BK1" s="294"/>
      <c r="BL1" s="294"/>
      <c r="BM1" s="294"/>
      <c r="BN1" s="294"/>
      <c r="BO1" s="294"/>
      <c r="BP1" s="294"/>
      <c r="BQ1" s="290" t="s">
        <v>1537</v>
      </c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5" t="s">
        <v>1538</v>
      </c>
      <c r="CH1" s="295"/>
      <c r="CI1" s="295"/>
      <c r="CJ1" s="295"/>
      <c r="CK1" s="295"/>
      <c r="CL1" s="295"/>
      <c r="CM1" s="295"/>
      <c r="CN1" s="295"/>
      <c r="CO1" s="295"/>
      <c r="CP1" s="295"/>
      <c r="CQ1" s="295"/>
      <c r="CR1" s="295"/>
      <c r="CS1" s="295"/>
      <c r="CT1" s="295"/>
      <c r="CU1" s="295"/>
      <c r="CV1" s="295"/>
    </row>
    <row r="2" spans="1:100" ht="15" customHeight="1" x14ac:dyDescent="0.25">
      <c r="A2" s="292" t="s">
        <v>1321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39" t="s">
        <v>1539</v>
      </c>
      <c r="AB2" s="17" t="s">
        <v>1540</v>
      </c>
      <c r="AC2" s="49" t="s">
        <v>1539</v>
      </c>
      <c r="AD2" s="17" t="s">
        <v>1540</v>
      </c>
      <c r="AE2" s="17" t="s">
        <v>1539</v>
      </c>
      <c r="AF2" s="17" t="s">
        <v>1540</v>
      </c>
      <c r="AG2" s="17" t="s">
        <v>1539</v>
      </c>
      <c r="AH2" s="17" t="s">
        <v>1540</v>
      </c>
      <c r="AI2" s="17" t="s">
        <v>1539</v>
      </c>
      <c r="AJ2" s="17" t="s">
        <v>1540</v>
      </c>
      <c r="AK2" s="17" t="s">
        <v>1539</v>
      </c>
      <c r="AL2" s="17" t="s">
        <v>1540</v>
      </c>
      <c r="AM2" s="49" t="s">
        <v>1541</v>
      </c>
      <c r="AN2" s="17" t="s">
        <v>1539</v>
      </c>
      <c r="AO2" s="17" t="s">
        <v>1540</v>
      </c>
      <c r="AP2" s="289"/>
      <c r="AQ2" s="289"/>
      <c r="AR2" s="289"/>
      <c r="AS2" s="289"/>
      <c r="AT2" s="289"/>
      <c r="AU2" s="289"/>
      <c r="AV2" s="289"/>
      <c r="AW2" s="289"/>
      <c r="AX2" s="289"/>
      <c r="AY2" s="289"/>
      <c r="AZ2" s="289"/>
      <c r="BA2" s="289" t="s">
        <v>1433</v>
      </c>
      <c r="BB2" s="289"/>
      <c r="BC2" s="289"/>
      <c r="BD2" s="289"/>
      <c r="BE2" s="289"/>
      <c r="BF2" s="289"/>
      <c r="BG2" s="289"/>
      <c r="BH2" s="289"/>
      <c r="BI2" s="289"/>
      <c r="BJ2" s="289"/>
      <c r="BK2" s="289"/>
      <c r="BL2" s="289"/>
      <c r="BM2" s="289"/>
      <c r="BN2" s="289"/>
      <c r="BO2" s="289"/>
      <c r="BP2" s="289"/>
      <c r="BQ2" s="289" t="s">
        <v>1470</v>
      </c>
      <c r="BR2" s="289"/>
      <c r="BS2" s="289"/>
      <c r="BT2" s="289"/>
      <c r="BU2" s="289"/>
      <c r="BV2" s="289"/>
      <c r="BW2" s="289"/>
      <c r="BX2" s="289"/>
      <c r="BY2" s="289"/>
      <c r="BZ2" s="289"/>
      <c r="CA2" s="289"/>
      <c r="CB2" s="289"/>
      <c r="CC2" s="289"/>
      <c r="CD2" s="289"/>
      <c r="CE2" s="289"/>
      <c r="CF2" s="289"/>
      <c r="CG2" s="288" t="s">
        <v>1498</v>
      </c>
      <c r="CH2" s="288"/>
      <c r="CI2" s="288"/>
      <c r="CJ2" s="288"/>
      <c r="CK2" s="288"/>
      <c r="CL2" s="288"/>
      <c r="CM2" s="288"/>
      <c r="CN2" s="288"/>
      <c r="CO2" s="288"/>
      <c r="CP2" s="288"/>
      <c r="CQ2" s="288"/>
      <c r="CR2" s="288"/>
      <c r="CS2" s="288"/>
      <c r="CT2" s="288"/>
      <c r="CU2" s="288"/>
      <c r="CV2" s="288"/>
    </row>
    <row r="3" spans="1:100" ht="33" x14ac:dyDescent="0.25">
      <c r="A3" s="17" t="s">
        <v>1327</v>
      </c>
      <c r="B3" s="17" t="s">
        <v>1376</v>
      </c>
      <c r="C3" s="17" t="s">
        <v>1330</v>
      </c>
      <c r="D3" s="17" t="s">
        <v>1376</v>
      </c>
      <c r="E3" s="17" t="s">
        <v>1334</v>
      </c>
      <c r="F3" s="17" t="s">
        <v>1376</v>
      </c>
      <c r="G3" s="17" t="s">
        <v>1337</v>
      </c>
      <c r="H3" s="17" t="s">
        <v>1542</v>
      </c>
      <c r="I3" s="17" t="s">
        <v>1341</v>
      </c>
      <c r="J3" s="17" t="s">
        <v>1543</v>
      </c>
      <c r="K3" s="17" t="s">
        <v>1344</v>
      </c>
      <c r="L3" s="17" t="s">
        <v>1376</v>
      </c>
      <c r="M3" s="17" t="s">
        <v>1347</v>
      </c>
      <c r="N3" s="17" t="s">
        <v>1542</v>
      </c>
      <c r="O3" s="17" t="s">
        <v>1351</v>
      </c>
      <c r="P3" s="17" t="s">
        <v>1376</v>
      </c>
      <c r="Q3" s="17" t="s">
        <v>1355</v>
      </c>
      <c r="R3" s="17" t="s">
        <v>1376</v>
      </c>
      <c r="S3" s="17" t="s">
        <v>1359</v>
      </c>
      <c r="T3" s="17" t="s">
        <v>1542</v>
      </c>
      <c r="U3" s="17" t="s">
        <v>1362</v>
      </c>
      <c r="V3" s="17" t="s">
        <v>1376</v>
      </c>
      <c r="W3" s="17" t="s">
        <v>1366</v>
      </c>
      <c r="X3" s="17" t="s">
        <v>1376</v>
      </c>
      <c r="Y3" s="17" t="s">
        <v>1370</v>
      </c>
      <c r="Z3" s="17" t="s">
        <v>1376</v>
      </c>
      <c r="AA3" s="40" t="s">
        <v>1377</v>
      </c>
      <c r="AB3" s="17" t="s">
        <v>1376</v>
      </c>
      <c r="AC3" s="40" t="s">
        <v>1382</v>
      </c>
      <c r="AD3" s="17" t="s">
        <v>1376</v>
      </c>
      <c r="AE3" s="40" t="s">
        <v>1387</v>
      </c>
      <c r="AF3" s="17" t="s">
        <v>1376</v>
      </c>
      <c r="AG3" s="40" t="s">
        <v>1392</v>
      </c>
      <c r="AH3" s="17" t="s">
        <v>1376</v>
      </c>
      <c r="AI3" s="40" t="s">
        <v>1397</v>
      </c>
      <c r="AJ3" s="17" t="s">
        <v>1376</v>
      </c>
      <c r="AK3" s="40" t="s">
        <v>1400</v>
      </c>
      <c r="AL3" s="17" t="s">
        <v>1376</v>
      </c>
      <c r="AM3" s="40" t="s">
        <v>1405</v>
      </c>
      <c r="AN3" s="17" t="s">
        <v>1376</v>
      </c>
      <c r="AO3" s="40" t="s">
        <v>1408</v>
      </c>
      <c r="AP3" s="17" t="s">
        <v>1376</v>
      </c>
      <c r="AQ3" s="40" t="s">
        <v>1411</v>
      </c>
      <c r="AR3" s="17" t="s">
        <v>1376</v>
      </c>
      <c r="AS3" s="40" t="s">
        <v>1414</v>
      </c>
      <c r="AT3" s="17" t="s">
        <v>1376</v>
      </c>
      <c r="AU3" s="40" t="s">
        <v>1419</v>
      </c>
      <c r="AV3" s="17" t="s">
        <v>1376</v>
      </c>
      <c r="AW3" s="40" t="s">
        <v>1424</v>
      </c>
      <c r="AX3" s="17" t="s">
        <v>1376</v>
      </c>
      <c r="AY3" s="40" t="s">
        <v>1428</v>
      </c>
      <c r="AZ3" s="17" t="s">
        <v>1376</v>
      </c>
      <c r="BA3" s="20" t="s">
        <v>1544</v>
      </c>
      <c r="BB3" s="19" t="s">
        <v>1376</v>
      </c>
      <c r="BC3" s="20" t="s">
        <v>1545</v>
      </c>
      <c r="BD3" s="19" t="s">
        <v>1376</v>
      </c>
      <c r="BE3" s="20" t="s">
        <v>1546</v>
      </c>
      <c r="BF3" s="19" t="s">
        <v>1376</v>
      </c>
      <c r="BG3" s="20" t="s">
        <v>1449</v>
      </c>
      <c r="BH3" s="19" t="s">
        <v>1376</v>
      </c>
      <c r="BI3" s="20" t="s">
        <v>1452</v>
      </c>
      <c r="BJ3" s="19" t="s">
        <v>1376</v>
      </c>
      <c r="BK3" s="20" t="s">
        <v>1457</v>
      </c>
      <c r="BL3" s="19" t="s">
        <v>1376</v>
      </c>
      <c r="BM3" s="20" t="s">
        <v>1460</v>
      </c>
      <c r="BN3" s="19" t="s">
        <v>1376</v>
      </c>
      <c r="BO3" s="20" t="s">
        <v>1463</v>
      </c>
      <c r="BP3" s="19" t="s">
        <v>1376</v>
      </c>
      <c r="BQ3" s="16" t="s">
        <v>1547</v>
      </c>
      <c r="BR3" s="19" t="s">
        <v>1376</v>
      </c>
      <c r="BS3" s="16" t="s">
        <v>1476</v>
      </c>
      <c r="BT3" s="19" t="s">
        <v>1376</v>
      </c>
      <c r="BU3" s="16" t="s">
        <v>1479</v>
      </c>
      <c r="BV3" s="19" t="s">
        <v>1376</v>
      </c>
      <c r="BW3" s="16" t="s">
        <v>1482</v>
      </c>
      <c r="BX3" s="19" t="s">
        <v>1376</v>
      </c>
      <c r="BY3" s="16" t="s">
        <v>1484</v>
      </c>
      <c r="BZ3" s="19" t="s">
        <v>1376</v>
      </c>
      <c r="CA3" s="16" t="s">
        <v>1486</v>
      </c>
      <c r="CB3" s="19" t="s">
        <v>1376</v>
      </c>
      <c r="CC3" s="16" t="s">
        <v>1488</v>
      </c>
      <c r="CD3" s="19" t="s">
        <v>1376</v>
      </c>
      <c r="CE3" s="16" t="s">
        <v>1492</v>
      </c>
      <c r="CF3" s="19" t="s">
        <v>1376</v>
      </c>
      <c r="CG3" s="107" t="s">
        <v>1548</v>
      </c>
      <c r="CH3" s="19" t="s">
        <v>1376</v>
      </c>
      <c r="CI3" s="107" t="s">
        <v>1502</v>
      </c>
      <c r="CJ3" s="19" t="s">
        <v>1376</v>
      </c>
      <c r="CK3" s="107" t="s">
        <v>1506</v>
      </c>
      <c r="CL3" s="19" t="s">
        <v>1376</v>
      </c>
      <c r="CM3" s="107" t="s">
        <v>1510</v>
      </c>
      <c r="CN3" s="19" t="s">
        <v>1376</v>
      </c>
      <c r="CO3" s="107" t="s">
        <v>1512</v>
      </c>
      <c r="CP3" s="19" t="s">
        <v>1376</v>
      </c>
      <c r="CQ3" s="107" t="s">
        <v>1514</v>
      </c>
      <c r="CR3" s="19" t="s">
        <v>1376</v>
      </c>
      <c r="CS3" s="107" t="s">
        <v>1517</v>
      </c>
      <c r="CT3" s="19" t="s">
        <v>1376</v>
      </c>
      <c r="CU3" s="107" t="s">
        <v>1522</v>
      </c>
      <c r="CV3" s="19" t="s">
        <v>1376</v>
      </c>
    </row>
    <row r="4" spans="1:100" ht="49.5" x14ac:dyDescent="0.25">
      <c r="A4" s="18" t="s">
        <v>1549</v>
      </c>
      <c r="B4" s="109">
        <v>0</v>
      </c>
      <c r="C4" s="18" t="s">
        <v>1550</v>
      </c>
      <c r="D4" s="109">
        <v>0</v>
      </c>
      <c r="E4" s="18" t="s">
        <v>1551</v>
      </c>
      <c r="F4" s="109">
        <v>0</v>
      </c>
      <c r="G4" s="18" t="s">
        <v>1552</v>
      </c>
      <c r="H4" s="109">
        <v>0</v>
      </c>
      <c r="I4" s="18" t="s">
        <v>1553</v>
      </c>
      <c r="J4" s="109">
        <v>0</v>
      </c>
      <c r="K4" s="18" t="s">
        <v>1554</v>
      </c>
      <c r="L4" s="109">
        <v>0</v>
      </c>
      <c r="M4" s="18" t="s">
        <v>1555</v>
      </c>
      <c r="N4" s="109">
        <v>0</v>
      </c>
      <c r="O4" s="18" t="s">
        <v>1554</v>
      </c>
      <c r="P4" s="109">
        <v>0</v>
      </c>
      <c r="Q4" s="18" t="s">
        <v>1556</v>
      </c>
      <c r="R4" s="109">
        <v>0</v>
      </c>
      <c r="S4" s="18" t="s">
        <v>1557</v>
      </c>
      <c r="T4" s="109">
        <v>0</v>
      </c>
      <c r="U4" s="18" t="s">
        <v>1558</v>
      </c>
      <c r="V4" s="109">
        <v>0</v>
      </c>
      <c r="W4" s="18" t="s">
        <v>1368</v>
      </c>
      <c r="X4" s="109">
        <v>0</v>
      </c>
      <c r="Y4" s="18" t="s">
        <v>1559</v>
      </c>
      <c r="Z4" s="109">
        <v>0</v>
      </c>
      <c r="AA4" s="19" t="s">
        <v>1560</v>
      </c>
      <c r="AB4" s="109">
        <v>0</v>
      </c>
      <c r="AC4" s="19" t="s">
        <v>1561</v>
      </c>
      <c r="AD4" s="109">
        <v>0</v>
      </c>
      <c r="AE4" s="19" t="s">
        <v>1562</v>
      </c>
      <c r="AF4" s="109">
        <v>0</v>
      </c>
      <c r="AG4" s="19" t="s">
        <v>1563</v>
      </c>
      <c r="AH4" s="109">
        <v>0</v>
      </c>
      <c r="AI4" s="19" t="s">
        <v>1564</v>
      </c>
      <c r="AJ4" s="109">
        <v>0</v>
      </c>
      <c r="AK4" s="19" t="s">
        <v>1565</v>
      </c>
      <c r="AL4" s="109">
        <v>0</v>
      </c>
      <c r="AM4" s="19" t="s">
        <v>1561</v>
      </c>
      <c r="AN4" s="109">
        <v>0</v>
      </c>
      <c r="AO4" s="19" t="s">
        <v>1566</v>
      </c>
      <c r="AP4" s="109">
        <v>0</v>
      </c>
      <c r="AQ4" s="19" t="s">
        <v>1567</v>
      </c>
      <c r="AR4" s="109">
        <v>0</v>
      </c>
      <c r="AS4" s="19" t="s">
        <v>1568</v>
      </c>
      <c r="AT4" s="109">
        <v>0</v>
      </c>
      <c r="AU4" s="19" t="s">
        <v>1555</v>
      </c>
      <c r="AV4" s="109">
        <v>0</v>
      </c>
      <c r="AW4" s="19" t="s">
        <v>1554</v>
      </c>
      <c r="AX4" s="109">
        <v>0</v>
      </c>
      <c r="AY4" s="19" t="s">
        <v>1569</v>
      </c>
      <c r="AZ4" s="19">
        <v>0</v>
      </c>
      <c r="BA4" s="19" t="s">
        <v>1570</v>
      </c>
      <c r="BB4" s="19">
        <v>0</v>
      </c>
      <c r="BC4" s="19" t="s">
        <v>1571</v>
      </c>
      <c r="BD4" s="19">
        <v>0</v>
      </c>
      <c r="BE4" s="19" t="s">
        <v>1572</v>
      </c>
      <c r="BF4" s="19">
        <v>0</v>
      </c>
      <c r="BG4" s="19" t="s">
        <v>1573</v>
      </c>
      <c r="BH4" s="19">
        <v>0</v>
      </c>
      <c r="BI4" s="19" t="s">
        <v>1574</v>
      </c>
      <c r="BJ4" s="19">
        <v>0</v>
      </c>
      <c r="BK4" s="19" t="s">
        <v>1559</v>
      </c>
      <c r="BL4" s="19">
        <v>0</v>
      </c>
      <c r="BM4" s="19" t="s">
        <v>1575</v>
      </c>
      <c r="BN4" s="19">
        <v>0</v>
      </c>
      <c r="BO4" s="19" t="s">
        <v>1576</v>
      </c>
      <c r="BP4" s="19">
        <v>0</v>
      </c>
      <c r="BQ4" s="19" t="s">
        <v>1577</v>
      </c>
      <c r="BR4" s="19">
        <v>0</v>
      </c>
      <c r="BS4" s="19" t="s">
        <v>1578</v>
      </c>
      <c r="BT4" s="19">
        <v>0</v>
      </c>
      <c r="BU4" s="19" t="s">
        <v>1579</v>
      </c>
      <c r="BV4" s="19">
        <v>0</v>
      </c>
      <c r="BW4" s="19" t="s">
        <v>1580</v>
      </c>
      <c r="BX4" s="19">
        <v>0</v>
      </c>
      <c r="BY4" s="19" t="s">
        <v>1581</v>
      </c>
      <c r="BZ4" s="19">
        <v>0</v>
      </c>
      <c r="CA4" s="19" t="s">
        <v>1553</v>
      </c>
      <c r="CB4" s="19">
        <v>0</v>
      </c>
      <c r="CC4" s="19" t="s">
        <v>1576</v>
      </c>
      <c r="CD4" s="19">
        <v>0</v>
      </c>
      <c r="CE4" s="19" t="s">
        <v>1582</v>
      </c>
      <c r="CF4" s="19">
        <v>0</v>
      </c>
      <c r="CG4" s="19" t="s">
        <v>1583</v>
      </c>
      <c r="CH4" s="19">
        <v>0</v>
      </c>
      <c r="CI4" s="19" t="s">
        <v>1584</v>
      </c>
      <c r="CJ4" s="19">
        <v>0</v>
      </c>
      <c r="CK4" s="19" t="s">
        <v>1585</v>
      </c>
      <c r="CL4" s="19">
        <v>0</v>
      </c>
      <c r="CM4" s="19" t="s">
        <v>1586</v>
      </c>
      <c r="CN4" s="19">
        <v>0</v>
      </c>
      <c r="CO4" s="19" t="s">
        <v>1587</v>
      </c>
      <c r="CP4" s="19">
        <v>0</v>
      </c>
      <c r="CQ4" s="19" t="s">
        <v>1588</v>
      </c>
      <c r="CR4" s="19">
        <v>0</v>
      </c>
      <c r="CS4" s="19" t="s">
        <v>1559</v>
      </c>
      <c r="CT4" s="19">
        <v>0</v>
      </c>
      <c r="CU4" s="19" t="s">
        <v>1589</v>
      </c>
      <c r="CV4" s="19">
        <v>0</v>
      </c>
    </row>
    <row r="5" spans="1:100" ht="148.5" x14ac:dyDescent="0.25">
      <c r="A5" s="19" t="s">
        <v>1590</v>
      </c>
      <c r="B5" s="19">
        <v>9.1999999999999998E-3</v>
      </c>
      <c r="C5" s="19" t="s">
        <v>1591</v>
      </c>
      <c r="D5" s="19">
        <v>9.1999999999999998E-3</v>
      </c>
      <c r="E5" s="19" t="s">
        <v>1336</v>
      </c>
      <c r="F5" s="19">
        <v>9.1999999999999998E-3</v>
      </c>
      <c r="G5" s="19" t="s">
        <v>1339</v>
      </c>
      <c r="H5" s="19">
        <v>2.3099999999999999E-2</v>
      </c>
      <c r="I5" s="19" t="s">
        <v>1343</v>
      </c>
      <c r="J5" s="19">
        <v>9.1999999999999998E-3</v>
      </c>
      <c r="K5" s="19" t="s">
        <v>1346</v>
      </c>
      <c r="L5" s="19">
        <v>9.1999999999999998E-3</v>
      </c>
      <c r="M5" s="19" t="s">
        <v>1349</v>
      </c>
      <c r="N5" s="19">
        <v>9.1999999999999998E-3</v>
      </c>
      <c r="O5" s="19" t="s">
        <v>1353</v>
      </c>
      <c r="P5" s="19">
        <v>9.1999999999999998E-3</v>
      </c>
      <c r="Q5" s="19" t="s">
        <v>1592</v>
      </c>
      <c r="R5" s="19">
        <v>9.1999999999999998E-3</v>
      </c>
      <c r="S5" s="19" t="s">
        <v>1361</v>
      </c>
      <c r="T5" s="19">
        <v>9.1999999999999998E-3</v>
      </c>
      <c r="U5" s="19" t="s">
        <v>1364</v>
      </c>
      <c r="V5" s="19">
        <v>9.1999999999999998E-3</v>
      </c>
      <c r="W5" s="19" t="s">
        <v>1593</v>
      </c>
      <c r="X5" s="19">
        <v>9.1999999999999998E-3</v>
      </c>
      <c r="Y5" s="19" t="s">
        <v>1372</v>
      </c>
      <c r="Z5" s="19">
        <v>9.1999999999999998E-3</v>
      </c>
      <c r="AA5" s="15" t="s">
        <v>1379</v>
      </c>
      <c r="AB5" s="19">
        <v>9.1999999999999998E-3</v>
      </c>
      <c r="AC5" s="15" t="s">
        <v>1384</v>
      </c>
      <c r="AD5" s="19">
        <v>9.1999999999999998E-3</v>
      </c>
      <c r="AE5" s="15" t="s">
        <v>1389</v>
      </c>
      <c r="AF5" s="19">
        <v>9.1999999999999998E-3</v>
      </c>
      <c r="AG5" s="15" t="s">
        <v>1394</v>
      </c>
      <c r="AH5" s="19">
        <v>9.1999999999999998E-3</v>
      </c>
      <c r="AI5" s="15" t="s">
        <v>1594</v>
      </c>
      <c r="AJ5" s="19">
        <v>9.1999999999999998E-3</v>
      </c>
      <c r="AK5" s="15" t="s">
        <v>1402</v>
      </c>
      <c r="AL5" s="19">
        <v>9.1999999999999998E-3</v>
      </c>
      <c r="AM5" s="15" t="s">
        <v>1407</v>
      </c>
      <c r="AN5" s="19">
        <v>9.1999999999999998E-3</v>
      </c>
      <c r="AO5" s="15" t="s">
        <v>1410</v>
      </c>
      <c r="AP5" s="19">
        <v>9.1999999999999998E-3</v>
      </c>
      <c r="AQ5" s="15" t="s">
        <v>1413</v>
      </c>
      <c r="AR5" s="19">
        <v>9.1999999999999998E-3</v>
      </c>
      <c r="AS5" s="15" t="s">
        <v>1416</v>
      </c>
      <c r="AT5" s="19">
        <v>9.1999999999999998E-3</v>
      </c>
      <c r="AU5" s="19" t="s">
        <v>1595</v>
      </c>
      <c r="AV5" s="19">
        <v>9.1999999999999998E-3</v>
      </c>
      <c r="AW5" s="15" t="s">
        <v>1426</v>
      </c>
      <c r="AX5" s="19">
        <v>9.1999999999999998E-3</v>
      </c>
      <c r="AY5" s="15" t="s">
        <v>1430</v>
      </c>
      <c r="AZ5" s="19">
        <v>2.3099999999999999E-2</v>
      </c>
      <c r="BA5" s="20" t="s">
        <v>1436</v>
      </c>
      <c r="BB5" s="108">
        <v>5.0000000000000001E-3</v>
      </c>
      <c r="BC5" s="20" t="s">
        <v>1596</v>
      </c>
      <c r="BD5" s="108">
        <v>5.0000000000000001E-3</v>
      </c>
      <c r="BE5" s="20" t="s">
        <v>1446</v>
      </c>
      <c r="BF5" s="108">
        <v>5.0000000000000001E-3</v>
      </c>
      <c r="BG5" s="20" t="s">
        <v>1451</v>
      </c>
      <c r="BH5" s="108">
        <v>5.0000000000000001E-3</v>
      </c>
      <c r="BI5" s="20" t="s">
        <v>1454</v>
      </c>
      <c r="BJ5" s="108">
        <v>5.0000000000000001E-3</v>
      </c>
      <c r="BK5" s="20" t="s">
        <v>1459</v>
      </c>
      <c r="BL5" s="108">
        <v>5.0000000000000001E-3</v>
      </c>
      <c r="BM5" s="20" t="s">
        <v>1462</v>
      </c>
      <c r="BN5" s="108">
        <v>5.0000000000000001E-3</v>
      </c>
      <c r="BO5" s="20" t="s">
        <v>1597</v>
      </c>
      <c r="BP5" s="108">
        <v>5.0000000000000001E-3</v>
      </c>
      <c r="BQ5" s="16" t="s">
        <v>1473</v>
      </c>
      <c r="BR5" s="108">
        <v>5.0000000000000001E-3</v>
      </c>
      <c r="BS5" s="16" t="s">
        <v>1598</v>
      </c>
      <c r="BT5" s="108">
        <v>5.0000000000000001E-3</v>
      </c>
      <c r="BU5" s="16" t="s">
        <v>1599</v>
      </c>
      <c r="BV5" s="108">
        <v>5.0000000000000001E-3</v>
      </c>
      <c r="BW5" s="16" t="s">
        <v>1600</v>
      </c>
      <c r="BX5" s="108">
        <v>5.0000000000000001E-3</v>
      </c>
      <c r="BY5" s="16" t="s">
        <v>1601</v>
      </c>
      <c r="BZ5" s="108">
        <v>5.0000000000000001E-3</v>
      </c>
      <c r="CA5" s="16" t="s">
        <v>1602</v>
      </c>
      <c r="CB5" s="108">
        <v>5.0000000000000001E-3</v>
      </c>
      <c r="CC5" s="16" t="s">
        <v>1603</v>
      </c>
      <c r="CD5" s="108">
        <v>5.0000000000000001E-3</v>
      </c>
      <c r="CE5" s="16" t="s">
        <v>1604</v>
      </c>
      <c r="CF5" s="108">
        <v>5.0000000000000001E-3</v>
      </c>
      <c r="CG5" s="107" t="s">
        <v>1501</v>
      </c>
      <c r="CH5" s="108">
        <v>0.01</v>
      </c>
      <c r="CI5" s="107" t="s">
        <v>1605</v>
      </c>
      <c r="CJ5" s="108">
        <v>0.01</v>
      </c>
      <c r="CK5" s="107" t="s">
        <v>1606</v>
      </c>
      <c r="CL5" s="108">
        <v>0.01</v>
      </c>
      <c r="CM5" s="107" t="s">
        <v>1607</v>
      </c>
      <c r="CN5" s="108">
        <v>0.01</v>
      </c>
      <c r="CO5" s="107" t="s">
        <v>1608</v>
      </c>
      <c r="CP5" s="108">
        <v>0.01</v>
      </c>
      <c r="CQ5" s="107" t="s">
        <v>1609</v>
      </c>
      <c r="CR5" s="108">
        <v>0.01</v>
      </c>
      <c r="CS5" s="107" t="s">
        <v>1610</v>
      </c>
      <c r="CT5" s="108">
        <v>0.01</v>
      </c>
      <c r="CU5" s="107" t="s">
        <v>1611</v>
      </c>
      <c r="CV5" s="108">
        <v>0.01</v>
      </c>
    </row>
    <row r="6" spans="1:100" ht="214.5" x14ac:dyDescent="0.25">
      <c r="A6" s="18" t="s">
        <v>1329</v>
      </c>
      <c r="B6" s="19">
        <v>2.3099999999999999E-2</v>
      </c>
      <c r="C6" s="18" t="s">
        <v>1332</v>
      </c>
      <c r="D6" s="19">
        <v>2.3099999999999999E-2</v>
      </c>
      <c r="E6" s="18" t="s">
        <v>1612</v>
      </c>
      <c r="F6" s="19">
        <v>2.3099999999999999E-2</v>
      </c>
      <c r="G6" s="18"/>
      <c r="I6" s="18" t="s">
        <v>1613</v>
      </c>
      <c r="J6" s="19">
        <v>2.3099999999999999E-2</v>
      </c>
      <c r="K6" s="18" t="s">
        <v>1614</v>
      </c>
      <c r="L6" s="19">
        <v>2.3099999999999999E-2</v>
      </c>
      <c r="M6" s="18" t="s">
        <v>1615</v>
      </c>
      <c r="N6" s="19">
        <v>2.3099999999999999E-2</v>
      </c>
      <c r="O6" s="18" t="s">
        <v>1616</v>
      </c>
      <c r="P6" s="19">
        <v>2.3099999999999999E-2</v>
      </c>
      <c r="Q6" s="18" t="s">
        <v>1357</v>
      </c>
      <c r="R6" s="19">
        <v>2.3099999999999999E-2</v>
      </c>
      <c r="S6" s="18" t="s">
        <v>1617</v>
      </c>
      <c r="T6" s="19">
        <v>2.3099999999999999E-2</v>
      </c>
      <c r="U6" s="18" t="s">
        <v>1618</v>
      </c>
      <c r="V6" s="19">
        <v>2.3099999999999999E-2</v>
      </c>
      <c r="W6" s="18" t="s">
        <v>1619</v>
      </c>
      <c r="X6" s="19">
        <v>2.3099999999999999E-2</v>
      </c>
      <c r="Y6" s="18" t="s">
        <v>1620</v>
      </c>
      <c r="Z6" s="19">
        <v>2.3099999999999999E-2</v>
      </c>
      <c r="AA6" s="19" t="s">
        <v>1621</v>
      </c>
      <c r="AB6" s="19">
        <v>2.3099999999999999E-2</v>
      </c>
      <c r="AC6" s="19" t="s">
        <v>1622</v>
      </c>
      <c r="AD6" s="19">
        <v>2.3099999999999999E-2</v>
      </c>
      <c r="AE6" s="19" t="s">
        <v>1623</v>
      </c>
      <c r="AF6" s="19">
        <v>2.3099999999999999E-2</v>
      </c>
      <c r="AG6" s="19" t="s">
        <v>1624</v>
      </c>
      <c r="AH6" s="19">
        <v>2.3099999999999999E-2</v>
      </c>
      <c r="AI6" s="19" t="s">
        <v>1399</v>
      </c>
      <c r="AJ6" s="19">
        <v>2.3099999999999999E-2</v>
      </c>
      <c r="AK6" s="19" t="s">
        <v>1625</v>
      </c>
      <c r="AL6" s="19">
        <v>2.3099999999999999E-2</v>
      </c>
      <c r="AM6" s="19" t="s">
        <v>1626</v>
      </c>
      <c r="AN6" s="19">
        <v>2.3099999999999999E-2</v>
      </c>
      <c r="AO6" s="19" t="s">
        <v>1627</v>
      </c>
      <c r="AP6" s="19">
        <v>2.3099999999999999E-2</v>
      </c>
      <c r="AQ6" s="19" t="s">
        <v>1628</v>
      </c>
      <c r="AR6" s="19">
        <v>2.3099999999999999E-2</v>
      </c>
      <c r="AS6" s="19" t="s">
        <v>1629</v>
      </c>
      <c r="AT6" s="19">
        <v>2.3099999999999999E-2</v>
      </c>
      <c r="AU6" s="19" t="s">
        <v>1421</v>
      </c>
      <c r="AV6" s="19">
        <v>2.3099999999999999E-2</v>
      </c>
      <c r="AW6" s="19" t="s">
        <v>1465</v>
      </c>
      <c r="AX6" s="19">
        <v>2.3099999999999999E-2</v>
      </c>
      <c r="AY6" s="19"/>
      <c r="AZ6" s="19"/>
      <c r="BA6" s="19" t="s">
        <v>1630</v>
      </c>
      <c r="BB6" s="21">
        <v>1.2500000000000001E-2</v>
      </c>
      <c r="BC6" s="19" t="s">
        <v>1441</v>
      </c>
      <c r="BD6" s="21">
        <v>1.2500000000000001E-2</v>
      </c>
      <c r="BE6" s="19" t="s">
        <v>1631</v>
      </c>
      <c r="BF6" s="21">
        <v>1.2500000000000001E-2</v>
      </c>
      <c r="BG6" s="19" t="s">
        <v>1632</v>
      </c>
      <c r="BH6" s="21">
        <v>1.2500000000000001E-2</v>
      </c>
      <c r="BI6" s="19" t="s">
        <v>1633</v>
      </c>
      <c r="BJ6" s="21">
        <v>1.2500000000000001E-2</v>
      </c>
      <c r="BK6" s="19" t="s">
        <v>1634</v>
      </c>
      <c r="BL6" s="21">
        <v>1.2500000000000001E-2</v>
      </c>
      <c r="BM6" s="19" t="s">
        <v>1635</v>
      </c>
      <c r="BN6" s="21">
        <v>1.2500000000000001E-2</v>
      </c>
      <c r="BO6" s="19" t="s">
        <v>1465</v>
      </c>
      <c r="BP6" s="21">
        <v>1.2500000000000001E-2</v>
      </c>
      <c r="BQ6" s="19" t="s">
        <v>1636</v>
      </c>
      <c r="BR6" s="21">
        <v>1.2500000000000001E-2</v>
      </c>
      <c r="BS6" s="19" t="s">
        <v>1637</v>
      </c>
      <c r="BT6" s="21">
        <v>1.2500000000000001E-2</v>
      </c>
      <c r="BU6" s="19" t="s">
        <v>1638</v>
      </c>
      <c r="BV6" s="21">
        <v>1.2500000000000001E-2</v>
      </c>
      <c r="BW6" s="19" t="s">
        <v>1639</v>
      </c>
      <c r="BX6" s="21">
        <v>1.2500000000000001E-2</v>
      </c>
      <c r="BY6" s="19" t="s">
        <v>1640</v>
      </c>
      <c r="BZ6" s="21">
        <v>1.2500000000000001E-2</v>
      </c>
      <c r="CA6" s="19" t="s">
        <v>1641</v>
      </c>
      <c r="CB6" s="21">
        <v>1.2500000000000001E-2</v>
      </c>
      <c r="CC6" s="19" t="s">
        <v>1642</v>
      </c>
      <c r="CD6" s="21">
        <v>1.2500000000000001E-2</v>
      </c>
      <c r="CE6" s="19" t="s">
        <v>1643</v>
      </c>
      <c r="CF6" s="21">
        <v>1.2500000000000001E-2</v>
      </c>
      <c r="CG6" s="19" t="s">
        <v>1644</v>
      </c>
      <c r="CH6" s="108">
        <v>2.5000000000000001E-2</v>
      </c>
      <c r="CI6" s="19" t="s">
        <v>1645</v>
      </c>
      <c r="CJ6" s="108">
        <v>2.5000000000000001E-2</v>
      </c>
      <c r="CK6" s="19" t="s">
        <v>1646</v>
      </c>
      <c r="CL6" s="108">
        <v>2.5000000000000001E-2</v>
      </c>
      <c r="CM6" s="19" t="s">
        <v>1647</v>
      </c>
      <c r="CN6" s="108">
        <v>2.5000000000000001E-2</v>
      </c>
      <c r="CO6" s="19" t="s">
        <v>1648</v>
      </c>
      <c r="CP6" s="108">
        <v>2.5000000000000001E-2</v>
      </c>
      <c r="CQ6" s="19" t="s">
        <v>1649</v>
      </c>
      <c r="CR6" s="108">
        <v>2.5000000000000001E-2</v>
      </c>
      <c r="CS6" s="19" t="s">
        <v>1519</v>
      </c>
      <c r="CT6" s="108">
        <v>2.5000000000000001E-2</v>
      </c>
      <c r="CU6" s="19" t="s">
        <v>1650</v>
      </c>
      <c r="CV6" s="108">
        <v>2.5000000000000001E-2</v>
      </c>
    </row>
    <row r="7" spans="1:100" x14ac:dyDescent="0.25">
      <c r="A7" s="21"/>
      <c r="B7" s="21"/>
    </row>
    <row r="8" spans="1:100" x14ac:dyDescent="0.25">
      <c r="A8" s="18"/>
      <c r="B8" s="19"/>
    </row>
    <row r="9" spans="1:100" x14ac:dyDescent="0.25">
      <c r="AN9" s="23"/>
    </row>
    <row r="10" spans="1:100" x14ac:dyDescent="0.25">
      <c r="K10" s="22"/>
      <c r="O10" s="22"/>
      <c r="Q10" s="22"/>
      <c r="U10" s="22"/>
      <c r="W10" s="22"/>
      <c r="Y10" s="22"/>
      <c r="AN10" s="23"/>
    </row>
    <row r="11" spans="1:100" x14ac:dyDescent="0.25">
      <c r="AN11" s="23"/>
      <c r="CM11" s="110"/>
    </row>
    <row r="13" spans="1:100" x14ac:dyDescent="0.25">
      <c r="D13" s="22"/>
    </row>
  </sheetData>
  <sortState xmlns:xlrd2="http://schemas.microsoft.com/office/spreadsheetml/2017/richdata2" ref="B4:B20">
    <sortCondition ref="B4:B20"/>
  </sortState>
  <mergeCells count="11">
    <mergeCell ref="CG2:CV2"/>
    <mergeCell ref="BA2:BP2"/>
    <mergeCell ref="BQ2:CF2"/>
    <mergeCell ref="BQ1:CF1"/>
    <mergeCell ref="A1:Z1"/>
    <mergeCell ref="A2:Z2"/>
    <mergeCell ref="AP2:AZ2"/>
    <mergeCell ref="AA1:AZ1"/>
    <mergeCell ref="BK1:BP1"/>
    <mergeCell ref="BA1:BJ1"/>
    <mergeCell ref="CG1:CV1"/>
  </mergeCells>
  <phoneticPr fontId="15" type="noConversion"/>
  <pageMargins left="0.7" right="0.7" top="0.75" bottom="0.75" header="0.3" footer="0.3"/>
  <pageSetup orientation="portrait" r:id="rId1"/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23</vt:i4>
      </vt:variant>
    </vt:vector>
  </HeadingPairs>
  <TitlesOfParts>
    <vt:vector size="27" baseType="lpstr">
      <vt:lpstr>1. Generalidades</vt:lpstr>
      <vt:lpstr>Listas Generalidades</vt:lpstr>
      <vt:lpstr>2. Verificación</vt:lpstr>
      <vt:lpstr>Listas Verificación</vt:lpstr>
      <vt:lpstr>años</vt:lpstr>
      <vt:lpstr>'1. Generalidades'!Área_de_impresión</vt:lpstr>
      <vt:lpstr>'2. Verificación'!Área_de_impresión</vt:lpstr>
      <vt:lpstr>CIAP1.1.1</vt:lpstr>
      <vt:lpstr>CIAP1.1.3</vt:lpstr>
      <vt:lpstr>CIAP1.2.1</vt:lpstr>
      <vt:lpstr>CIAP1.2.2</vt:lpstr>
      <vt:lpstr>CIAP1.3.1</vt:lpstr>
      <vt:lpstr>CIAP1.3.2</vt:lpstr>
      <vt:lpstr>CIAP1.3.3</vt:lpstr>
      <vt:lpstr>CIAP1.3.4</vt:lpstr>
      <vt:lpstr>CIAP1.3.5</vt:lpstr>
      <vt:lpstr>Punt1.1.1</vt:lpstr>
      <vt:lpstr>Punt1.1.2</vt:lpstr>
      <vt:lpstr>Punt1.1.3</vt:lpstr>
      <vt:lpstr>Punt1.2.1</vt:lpstr>
      <vt:lpstr>Punt1.2.2</vt:lpstr>
      <vt:lpstr>Punt1.3.1</vt:lpstr>
      <vt:lpstr>Punt1.3.2</vt:lpstr>
      <vt:lpstr>Punt1.3.3</vt:lpstr>
      <vt:lpstr>Punt1.3.4</vt:lpstr>
      <vt:lpstr>Punt1.3.5</vt:lpstr>
      <vt:lpstr>tipo_Doc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Ambiente</dc:creator>
  <cp:keywords/>
  <dc:description/>
  <cp:lastModifiedBy>Luisa Fernanda Aguilar Trujillo</cp:lastModifiedBy>
  <cp:revision/>
  <cp:lastPrinted>2026-02-16T21:34:45Z</cp:lastPrinted>
  <dcterms:created xsi:type="dcterms:W3CDTF">2019-05-09T15:54:36Z</dcterms:created>
  <dcterms:modified xsi:type="dcterms:W3CDTF">2026-03-05T14:42:51Z</dcterms:modified>
  <cp:category/>
  <cp:contentStatus/>
</cp:coreProperties>
</file>